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wfos365.sharepoint.com/sites/ZespOrganizacyjny/Shared Documents/FOLDER PRACOWNIKÓW/Beata Czerska/ZP/2026/Audyty/E-Zamówienia/"/>
    </mc:Choice>
  </mc:AlternateContent>
  <xr:revisionPtr revIDLastSave="0" documentId="8_{11F21D03-AE5B-440A-B73F-FF2BCF93A3F5}" xr6:coauthVersionLast="47" xr6:coauthVersionMax="47" xr10:uidLastSave="{00000000-0000-0000-0000-000000000000}"/>
  <bookViews>
    <workbookView xWindow="-120" yWindow="-120" windowWidth="29040" windowHeight="15720" tabRatio="759" xr2:uid="{00000000-000D-0000-FFFF-FFFF00000000}"/>
  </bookViews>
  <sheets>
    <sheet name="1.StrTytułowa" sheetId="1" r:id="rId1"/>
    <sheet name="B-01" sheetId="3" r:id="rId2"/>
    <sheet name="B-02" sheetId="12" r:id="rId3"/>
    <sheet name="B-03" sheetId="13" r:id="rId4"/>
    <sheet name="B-04" sheetId="14" r:id="rId5"/>
    <sheet name="B-05" sheetId="15" r:id="rId6"/>
    <sheet name="B-06" sheetId="16" r:id="rId7"/>
    <sheet name="B-07" sheetId="17" r:id="rId8"/>
    <sheet name="B-08" sheetId="18" r:id="rId9"/>
    <sheet name="B-09" sheetId="19" r:id="rId10"/>
    <sheet name="B-10" sheetId="20" r:id="rId11"/>
    <sheet name="3.BilansEnergii" sheetId="10" r:id="rId12"/>
    <sheet name="4.SprawozdanieDNSH" sheetId="11" r:id="rId13"/>
  </sheets>
  <definedNames>
    <definedName name="_xlnm.Print_Area" localSheetId="0">'1.StrTytułowa'!$B$2:$K$43</definedName>
    <definedName name="_xlnm.Print_Area" localSheetId="11">'3.BilansEnergii'!$B$2:$W$26</definedName>
    <definedName name="_xlnm.Print_Area" localSheetId="12">'4.SprawozdanieDNSH'!$B$2:$N$51</definedName>
    <definedName name="_xlnm.Print_Area" localSheetId="1">'B-01'!$B$2:$L$56</definedName>
    <definedName name="_xlnm.Print_Area" localSheetId="2">'B-02'!$B$2:$L$56</definedName>
    <definedName name="_xlnm.Print_Area" localSheetId="3">'B-03'!$B$2:$L$56</definedName>
    <definedName name="_xlnm.Print_Area" localSheetId="4">'B-04'!$B$2:$L$56</definedName>
    <definedName name="_xlnm.Print_Area" localSheetId="5">'B-05'!$B$2:$L$56</definedName>
    <definedName name="_xlnm.Print_Area" localSheetId="6">'B-06'!$B$2:$L$56</definedName>
    <definedName name="_xlnm.Print_Area" localSheetId="7">'B-07'!$B$2:$L$56</definedName>
    <definedName name="_xlnm.Print_Area" localSheetId="8">'B-08'!$B$2:$L$56</definedName>
    <definedName name="_xlnm.Print_Area" localSheetId="9">'B-09'!$B$2:$L$56</definedName>
    <definedName name="_xlnm.Print_Area" localSheetId="10">'B-10'!$B$2:$L$56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7" i="10" l="1"/>
  <c r="P16" i="10"/>
  <c r="P15" i="10"/>
  <c r="P14" i="10"/>
  <c r="P13" i="10"/>
  <c r="P12" i="10"/>
  <c r="P11" i="10"/>
  <c r="P10" i="10"/>
  <c r="P9" i="10"/>
  <c r="J17" i="10"/>
  <c r="J16" i="10"/>
  <c r="J15" i="10"/>
  <c r="J14" i="10"/>
  <c r="J13" i="10"/>
  <c r="J12" i="10"/>
  <c r="J11" i="10"/>
  <c r="J10" i="10"/>
  <c r="J9" i="10"/>
  <c r="Q17" i="10"/>
  <c r="Q16" i="10"/>
  <c r="Q15" i="10"/>
  <c r="Q14" i="10"/>
  <c r="Q13" i="10"/>
  <c r="Q12" i="10"/>
  <c r="Q11" i="10"/>
  <c r="Q10" i="10"/>
  <c r="Q9" i="10"/>
  <c r="K17" i="10"/>
  <c r="K16" i="10"/>
  <c r="K15" i="10"/>
  <c r="K14" i="10"/>
  <c r="K13" i="10"/>
  <c r="K12" i="10"/>
  <c r="K11" i="10"/>
  <c r="K10" i="10"/>
  <c r="K9" i="10"/>
  <c r="L23" i="16"/>
  <c r="L28" i="20"/>
  <c r="L11" i="10"/>
  <c r="F11" i="10"/>
  <c r="L20" i="3"/>
  <c r="G20" i="3"/>
  <c r="G14" i="3"/>
  <c r="B2" i="11"/>
  <c r="B2" i="10"/>
  <c r="O17" i="10"/>
  <c r="N17" i="10"/>
  <c r="M17" i="10"/>
  <c r="L17" i="10"/>
  <c r="I17" i="10"/>
  <c r="H17" i="10"/>
  <c r="G17" i="10"/>
  <c r="F17" i="10"/>
  <c r="AE17" i="10"/>
  <c r="AE16" i="10"/>
  <c r="AE15" i="10"/>
  <c r="AE14" i="10"/>
  <c r="AE13" i="10"/>
  <c r="AE12" i="10"/>
  <c r="AE10" i="10"/>
  <c r="AE11" i="10"/>
  <c r="AE9" i="10"/>
  <c r="AD17" i="10"/>
  <c r="AD16" i="10"/>
  <c r="AD15" i="10"/>
  <c r="AD14" i="10"/>
  <c r="AD13" i="10"/>
  <c r="AD12" i="10"/>
  <c r="AD11" i="10"/>
  <c r="AD10" i="10"/>
  <c r="AD9" i="10"/>
  <c r="AC17" i="10"/>
  <c r="AC16" i="10"/>
  <c r="AC15" i="10"/>
  <c r="AC14" i="10"/>
  <c r="AC13" i="10"/>
  <c r="AC12" i="10"/>
  <c r="AC11" i="10"/>
  <c r="AC10" i="10"/>
  <c r="AC9" i="10"/>
  <c r="AD8" i="10"/>
  <c r="AC8" i="10"/>
  <c r="AA17" i="10"/>
  <c r="AA16" i="10"/>
  <c r="AA15" i="10"/>
  <c r="AA14" i="10"/>
  <c r="AA13" i="10"/>
  <c r="AA12" i="10"/>
  <c r="AA11" i="10"/>
  <c r="AA10" i="10"/>
  <c r="AA9" i="10"/>
  <c r="Z17" i="10"/>
  <c r="Z16" i="10"/>
  <c r="Z15" i="10"/>
  <c r="Z14" i="10"/>
  <c r="Z13" i="10"/>
  <c r="Z12" i="10"/>
  <c r="Z11" i="10"/>
  <c r="Z10" i="10"/>
  <c r="Z9" i="10"/>
  <c r="AB17" i="10"/>
  <c r="AB16" i="10"/>
  <c r="AB15" i="10"/>
  <c r="AB14" i="10"/>
  <c r="AB13" i="10"/>
  <c r="AB12" i="10"/>
  <c r="AB11" i="10"/>
  <c r="AB10" i="10"/>
  <c r="AB9" i="10"/>
  <c r="AB18" i="10"/>
  <c r="AB8" i="10"/>
  <c r="J24" i="1"/>
  <c r="J23" i="1"/>
  <c r="J22" i="1"/>
  <c r="J21" i="1"/>
  <c r="J20" i="1"/>
  <c r="J19" i="1"/>
  <c r="J18" i="1"/>
  <c r="J17" i="1"/>
  <c r="AE8" i="10"/>
  <c r="AA8" i="10"/>
  <c r="Z8" i="10"/>
  <c r="C24" i="1"/>
  <c r="C23" i="1"/>
  <c r="C22" i="1"/>
  <c r="C21" i="1"/>
  <c r="C20" i="1"/>
  <c r="C19" i="1"/>
  <c r="C18" i="1"/>
  <c r="C17" i="1"/>
  <c r="C16" i="1"/>
  <c r="J16" i="1"/>
  <c r="P22" i="20"/>
  <c r="P21" i="20"/>
  <c r="L21" i="20"/>
  <c r="G21" i="20"/>
  <c r="O20" i="20"/>
  <c r="L20" i="20"/>
  <c r="G20" i="20"/>
  <c r="O19" i="20"/>
  <c r="L19" i="20"/>
  <c r="G19" i="20"/>
  <c r="O18" i="20"/>
  <c r="L18" i="20"/>
  <c r="G18" i="20"/>
  <c r="O17" i="20"/>
  <c r="G17" i="20"/>
  <c r="O16" i="20"/>
  <c r="L16" i="20"/>
  <c r="G16" i="20"/>
  <c r="P15" i="20"/>
  <c r="O15" i="20"/>
  <c r="L15" i="20"/>
  <c r="G15" i="20"/>
  <c r="O14" i="20"/>
  <c r="L14" i="20"/>
  <c r="G14" i="20"/>
  <c r="E10" i="20"/>
  <c r="D2" i="20"/>
  <c r="B2" i="20"/>
  <c r="P22" i="19"/>
  <c r="P21" i="19"/>
  <c r="L21" i="19"/>
  <c r="G21" i="19"/>
  <c r="P20" i="19"/>
  <c r="O20" i="19"/>
  <c r="L20" i="19"/>
  <c r="G20" i="19"/>
  <c r="O19" i="19"/>
  <c r="L19" i="19"/>
  <c r="G19" i="19"/>
  <c r="O18" i="19"/>
  <c r="L18" i="19"/>
  <c r="G18" i="19"/>
  <c r="O17" i="19"/>
  <c r="G17" i="19"/>
  <c r="O16" i="19"/>
  <c r="L16" i="19"/>
  <c r="G16" i="19"/>
  <c r="O15" i="19"/>
  <c r="L15" i="19"/>
  <c r="G15" i="19"/>
  <c r="O14" i="19"/>
  <c r="L14" i="19"/>
  <c r="G14" i="19"/>
  <c r="E10" i="19"/>
  <c r="D2" i="19"/>
  <c r="B2" i="19"/>
  <c r="P22" i="18"/>
  <c r="P21" i="18"/>
  <c r="L21" i="18"/>
  <c r="G21" i="18"/>
  <c r="O20" i="18"/>
  <c r="L20" i="18"/>
  <c r="G20" i="18"/>
  <c r="O19" i="18"/>
  <c r="L19" i="18"/>
  <c r="G19" i="18"/>
  <c r="O18" i="18"/>
  <c r="L18" i="18"/>
  <c r="G18" i="18"/>
  <c r="P17" i="18"/>
  <c r="O17" i="18"/>
  <c r="G17" i="18"/>
  <c r="O16" i="18"/>
  <c r="L16" i="18"/>
  <c r="G16" i="18"/>
  <c r="O15" i="18"/>
  <c r="L15" i="18"/>
  <c r="G15" i="18"/>
  <c r="O14" i="18"/>
  <c r="L14" i="18"/>
  <c r="G14" i="18"/>
  <c r="E10" i="18"/>
  <c r="D2" i="18"/>
  <c r="B2" i="18"/>
  <c r="P22" i="17"/>
  <c r="P21" i="17"/>
  <c r="L21" i="17"/>
  <c r="G21" i="17"/>
  <c r="O20" i="17"/>
  <c r="L20" i="17"/>
  <c r="G20" i="17"/>
  <c r="O19" i="17"/>
  <c r="L19" i="17"/>
  <c r="G19" i="17"/>
  <c r="P18" i="17"/>
  <c r="O18" i="17"/>
  <c r="L18" i="17"/>
  <c r="G18" i="17"/>
  <c r="O17" i="17"/>
  <c r="G17" i="17"/>
  <c r="O16" i="17"/>
  <c r="L16" i="17"/>
  <c r="G16" i="17"/>
  <c r="O15" i="17"/>
  <c r="L15" i="17"/>
  <c r="G15" i="17"/>
  <c r="O14" i="17"/>
  <c r="L14" i="17"/>
  <c r="G14" i="17"/>
  <c r="E10" i="17"/>
  <c r="D2" i="17"/>
  <c r="B2" i="17"/>
  <c r="P22" i="16"/>
  <c r="P21" i="16"/>
  <c r="L21" i="16"/>
  <c r="G21" i="16"/>
  <c r="O20" i="16"/>
  <c r="L20" i="16"/>
  <c r="G20" i="16"/>
  <c r="O19" i="16"/>
  <c r="L19" i="16"/>
  <c r="G19" i="16"/>
  <c r="O18" i="16"/>
  <c r="L18" i="16"/>
  <c r="G18" i="16"/>
  <c r="O17" i="16"/>
  <c r="G17" i="16"/>
  <c r="O16" i="16"/>
  <c r="L16" i="16"/>
  <c r="G16" i="16"/>
  <c r="O15" i="16"/>
  <c r="L15" i="16"/>
  <c r="G15" i="16"/>
  <c r="O14" i="16"/>
  <c r="L14" i="16"/>
  <c r="G14" i="16"/>
  <c r="E10" i="16"/>
  <c r="D2" i="16"/>
  <c r="B2" i="16"/>
  <c r="P22" i="15"/>
  <c r="P21" i="15"/>
  <c r="L21" i="15"/>
  <c r="G21" i="15"/>
  <c r="O20" i="15"/>
  <c r="L20" i="15"/>
  <c r="G20" i="15"/>
  <c r="O19" i="15"/>
  <c r="L19" i="15"/>
  <c r="G19" i="15"/>
  <c r="O18" i="15"/>
  <c r="L18" i="15"/>
  <c r="G18" i="15"/>
  <c r="O17" i="15"/>
  <c r="G17" i="15"/>
  <c r="O16" i="15"/>
  <c r="L16" i="15"/>
  <c r="G16" i="15"/>
  <c r="O15" i="15"/>
  <c r="L15" i="15"/>
  <c r="G15" i="15"/>
  <c r="O14" i="15"/>
  <c r="L14" i="15"/>
  <c r="G14" i="15"/>
  <c r="E10" i="15"/>
  <c r="D2" i="15"/>
  <c r="B2" i="15"/>
  <c r="P22" i="14"/>
  <c r="P21" i="14"/>
  <c r="L21" i="14"/>
  <c r="G21" i="14"/>
  <c r="O20" i="14"/>
  <c r="L20" i="14"/>
  <c r="G20" i="14"/>
  <c r="O19" i="14"/>
  <c r="L19" i="14"/>
  <c r="G19" i="14"/>
  <c r="O18" i="14"/>
  <c r="L18" i="14"/>
  <c r="G18" i="14"/>
  <c r="O17" i="14"/>
  <c r="G17" i="14"/>
  <c r="O16" i="14"/>
  <c r="L16" i="14"/>
  <c r="G16" i="14"/>
  <c r="O15" i="14"/>
  <c r="L15" i="14"/>
  <c r="G15" i="14"/>
  <c r="O14" i="14"/>
  <c r="L14" i="14"/>
  <c r="G14" i="14"/>
  <c r="E10" i="14"/>
  <c r="D2" i="14"/>
  <c r="B2" i="14"/>
  <c r="P22" i="13"/>
  <c r="P21" i="13"/>
  <c r="L21" i="13"/>
  <c r="G21" i="13"/>
  <c r="O20" i="13"/>
  <c r="L20" i="13"/>
  <c r="G20" i="13"/>
  <c r="O19" i="13"/>
  <c r="L19" i="13"/>
  <c r="G19" i="13"/>
  <c r="O18" i="13"/>
  <c r="L18" i="13"/>
  <c r="G18" i="13"/>
  <c r="O17" i="13"/>
  <c r="G17" i="13"/>
  <c r="O16" i="13"/>
  <c r="L16" i="13"/>
  <c r="G16" i="13"/>
  <c r="O15" i="13"/>
  <c r="L15" i="13"/>
  <c r="G15" i="13"/>
  <c r="O14" i="13"/>
  <c r="L14" i="13"/>
  <c r="G14" i="13"/>
  <c r="E10" i="13"/>
  <c r="D2" i="13"/>
  <c r="B2" i="13"/>
  <c r="P22" i="12"/>
  <c r="P21" i="12"/>
  <c r="L21" i="12"/>
  <c r="G21" i="12"/>
  <c r="O20" i="12"/>
  <c r="L20" i="12"/>
  <c r="G20" i="12"/>
  <c r="O19" i="12"/>
  <c r="L19" i="12"/>
  <c r="G19" i="12"/>
  <c r="O18" i="12"/>
  <c r="L18" i="12"/>
  <c r="G18" i="12"/>
  <c r="O17" i="12"/>
  <c r="G17" i="12"/>
  <c r="O16" i="12"/>
  <c r="L16" i="12"/>
  <c r="G16" i="12"/>
  <c r="O15" i="12"/>
  <c r="L15" i="12"/>
  <c r="G15" i="12"/>
  <c r="O14" i="12"/>
  <c r="L14" i="12"/>
  <c r="G14" i="12"/>
  <c r="E10" i="12"/>
  <c r="D2" i="12"/>
  <c r="B2" i="12"/>
  <c r="B2" i="3"/>
  <c r="J15" i="1"/>
  <c r="C15" i="1"/>
  <c r="O19" i="3"/>
  <c r="L18" i="3"/>
  <c r="L14" i="3"/>
  <c r="G21" i="3"/>
  <c r="L21" i="3"/>
  <c r="L19" i="3"/>
  <c r="L16" i="3"/>
  <c r="L15" i="3"/>
  <c r="G15" i="3"/>
  <c r="G16" i="3"/>
  <c r="G17" i="3"/>
  <c r="G18" i="3"/>
  <c r="G19" i="3"/>
  <c r="E10" i="3"/>
  <c r="C14" i="10" l="1"/>
  <c r="C15" i="10"/>
  <c r="C16" i="10"/>
  <c r="I32" i="1"/>
  <c r="C17" i="10"/>
  <c r="AD18" i="10"/>
  <c r="AC18" i="10"/>
  <c r="I33" i="1" s="1"/>
  <c r="I31" i="1" s="1"/>
  <c r="J25" i="1"/>
  <c r="P14" i="20"/>
  <c r="G26" i="20"/>
  <c r="G22" i="20"/>
  <c r="G25" i="20" s="1"/>
  <c r="P20" i="20"/>
  <c r="P19" i="20"/>
  <c r="G24" i="20"/>
  <c r="L23" i="20"/>
  <c r="L22" i="20"/>
  <c r="L25" i="20" s="1"/>
  <c r="P18" i="20"/>
  <c r="P17" i="20"/>
  <c r="P16" i="20"/>
  <c r="L24" i="20"/>
  <c r="G23" i="20"/>
  <c r="G28" i="20"/>
  <c r="G27" i="20"/>
  <c r="L26" i="20"/>
  <c r="P15" i="19"/>
  <c r="P14" i="19"/>
  <c r="P19" i="19"/>
  <c r="P18" i="19"/>
  <c r="P17" i="19"/>
  <c r="P16" i="19"/>
  <c r="L26" i="19"/>
  <c r="O16" i="10" s="1"/>
  <c r="L24" i="19"/>
  <c r="M16" i="10" s="1"/>
  <c r="G23" i="19"/>
  <c r="G26" i="19"/>
  <c r="G24" i="19"/>
  <c r="L23" i="19"/>
  <c r="L16" i="10" s="1"/>
  <c r="L22" i="19"/>
  <c r="L25" i="19" s="1"/>
  <c r="N16" i="10" s="1"/>
  <c r="G22" i="19"/>
  <c r="G25" i="19" s="1"/>
  <c r="H16" i="10" s="1"/>
  <c r="P16" i="18"/>
  <c r="P15" i="18"/>
  <c r="P14" i="18"/>
  <c r="G26" i="18"/>
  <c r="I15" i="10" s="1"/>
  <c r="L24" i="18"/>
  <c r="M15" i="10" s="1"/>
  <c r="G23" i="18"/>
  <c r="F15" i="10" s="1"/>
  <c r="P19" i="18"/>
  <c r="L26" i="18"/>
  <c r="O15" i="10" s="1"/>
  <c r="G24" i="18"/>
  <c r="L23" i="18"/>
  <c r="L15" i="10" s="1"/>
  <c r="L22" i="18"/>
  <c r="L25" i="18" s="1"/>
  <c r="N15" i="10" s="1"/>
  <c r="G22" i="18"/>
  <c r="G25" i="18" s="1"/>
  <c r="H15" i="10" s="1"/>
  <c r="P20" i="18"/>
  <c r="P18" i="18"/>
  <c r="P17" i="17"/>
  <c r="P16" i="17"/>
  <c r="P15" i="17"/>
  <c r="P14" i="17"/>
  <c r="L26" i="17"/>
  <c r="O14" i="10" s="1"/>
  <c r="L24" i="17"/>
  <c r="M14" i="10" s="1"/>
  <c r="G24" i="17"/>
  <c r="L23" i="17"/>
  <c r="L14" i="10" s="1"/>
  <c r="G22" i="17"/>
  <c r="G25" i="17" s="1"/>
  <c r="H14" i="10" s="1"/>
  <c r="P19" i="17"/>
  <c r="G23" i="17"/>
  <c r="F14" i="10" s="1"/>
  <c r="P20" i="17"/>
  <c r="G26" i="17"/>
  <c r="I14" i="10" s="1"/>
  <c r="L22" i="17"/>
  <c r="L25" i="17" s="1"/>
  <c r="N14" i="10" s="1"/>
  <c r="P18" i="16"/>
  <c r="G26" i="16"/>
  <c r="I13" i="10" s="1"/>
  <c r="L22" i="16"/>
  <c r="L25" i="16" s="1"/>
  <c r="N13" i="10" s="1"/>
  <c r="P16" i="16"/>
  <c r="P15" i="16"/>
  <c r="L26" i="16"/>
  <c r="O13" i="10" s="1"/>
  <c r="P19" i="16"/>
  <c r="P14" i="16"/>
  <c r="L24" i="16"/>
  <c r="M13" i="10" s="1"/>
  <c r="G24" i="16"/>
  <c r="G13" i="10" s="1"/>
  <c r="L13" i="10"/>
  <c r="G23" i="16"/>
  <c r="F13" i="10" s="1"/>
  <c r="G22" i="16"/>
  <c r="G25" i="16" s="1"/>
  <c r="H13" i="10" s="1"/>
  <c r="P20" i="16"/>
  <c r="P17" i="16"/>
  <c r="P19" i="15"/>
  <c r="P15" i="15"/>
  <c r="L26" i="15"/>
  <c r="O12" i="10" s="1"/>
  <c r="G24" i="15"/>
  <c r="G12" i="10" s="1"/>
  <c r="G23" i="15"/>
  <c r="F12" i="10" s="1"/>
  <c r="L22" i="15"/>
  <c r="L25" i="15" s="1"/>
  <c r="N12" i="10" s="1"/>
  <c r="G22" i="15"/>
  <c r="G25" i="15" s="1"/>
  <c r="H12" i="10" s="1"/>
  <c r="G26" i="15"/>
  <c r="L24" i="15"/>
  <c r="M12" i="10" s="1"/>
  <c r="L23" i="15"/>
  <c r="L12" i="10" s="1"/>
  <c r="P20" i="15"/>
  <c r="P18" i="15"/>
  <c r="P17" i="15"/>
  <c r="P16" i="15"/>
  <c r="P14" i="15"/>
  <c r="L26" i="14"/>
  <c r="O11" i="10" s="1"/>
  <c r="G24" i="14"/>
  <c r="G11" i="10" s="1"/>
  <c r="L23" i="14"/>
  <c r="P19" i="14"/>
  <c r="P17" i="14"/>
  <c r="P14" i="14"/>
  <c r="G26" i="14"/>
  <c r="I11" i="10" s="1"/>
  <c r="L24" i="14"/>
  <c r="M11" i="10" s="1"/>
  <c r="G23" i="14"/>
  <c r="L22" i="14"/>
  <c r="L25" i="14" s="1"/>
  <c r="N11" i="10" s="1"/>
  <c r="G22" i="14"/>
  <c r="G25" i="14" s="1"/>
  <c r="H11" i="10" s="1"/>
  <c r="P20" i="14"/>
  <c r="P18" i="14"/>
  <c r="P16" i="14"/>
  <c r="P15" i="14"/>
  <c r="L26" i="13"/>
  <c r="O10" i="10" s="1"/>
  <c r="G26" i="13"/>
  <c r="L24" i="13"/>
  <c r="M10" i="10" s="1"/>
  <c r="G24" i="13"/>
  <c r="L23" i="13"/>
  <c r="L10" i="10" s="1"/>
  <c r="G23" i="13"/>
  <c r="L22" i="13"/>
  <c r="L25" i="13" s="1"/>
  <c r="N10" i="10" s="1"/>
  <c r="G22" i="13"/>
  <c r="G25" i="13" s="1"/>
  <c r="H10" i="10" s="1"/>
  <c r="P20" i="13"/>
  <c r="P19" i="13"/>
  <c r="P18" i="13"/>
  <c r="P17" i="13"/>
  <c r="P16" i="13"/>
  <c r="P15" i="13"/>
  <c r="P14" i="13"/>
  <c r="G26" i="12"/>
  <c r="G24" i="12"/>
  <c r="L23" i="12"/>
  <c r="L9" i="10" s="1"/>
  <c r="P20" i="12"/>
  <c r="P18" i="12"/>
  <c r="P17" i="12"/>
  <c r="P15" i="12"/>
  <c r="L26" i="12"/>
  <c r="O9" i="10" s="1"/>
  <c r="L24" i="12"/>
  <c r="M9" i="10" s="1"/>
  <c r="G23" i="12"/>
  <c r="F9" i="10" s="1"/>
  <c r="L22" i="12"/>
  <c r="L25" i="12" s="1"/>
  <c r="N9" i="10" s="1"/>
  <c r="P19" i="12"/>
  <c r="G22" i="12"/>
  <c r="G25" i="12" s="1"/>
  <c r="H9" i="10" s="1"/>
  <c r="P16" i="12"/>
  <c r="P14" i="12"/>
  <c r="AE18" i="10"/>
  <c r="Z18" i="10"/>
  <c r="I29" i="1" s="1"/>
  <c r="AA18" i="10"/>
  <c r="I30" i="1" s="1"/>
  <c r="I28" i="1"/>
  <c r="G26" i="3"/>
  <c r="L22" i="3"/>
  <c r="L24" i="3"/>
  <c r="L23" i="3"/>
  <c r="G23" i="3"/>
  <c r="F8" i="10" s="1"/>
  <c r="G22" i="3"/>
  <c r="G24" i="3"/>
  <c r="M24" i="16" l="1"/>
  <c r="E31" i="16" s="1"/>
  <c r="L27" i="16"/>
  <c r="M25" i="15"/>
  <c r="E32" i="15" s="1"/>
  <c r="M26" i="15"/>
  <c r="K30" i="15" s="1"/>
  <c r="I12" i="10"/>
  <c r="L27" i="17"/>
  <c r="M24" i="17"/>
  <c r="E31" i="17" s="1"/>
  <c r="G14" i="10"/>
  <c r="M25" i="18"/>
  <c r="E32" i="18" s="1"/>
  <c r="M24" i="18"/>
  <c r="E31" i="18" s="1"/>
  <c r="G15" i="10"/>
  <c r="M25" i="19"/>
  <c r="E32" i="19" s="1"/>
  <c r="M23" i="19"/>
  <c r="E30" i="19" s="1"/>
  <c r="F16" i="10"/>
  <c r="M26" i="19"/>
  <c r="K30" i="19" s="1"/>
  <c r="I16" i="10"/>
  <c r="M24" i="19"/>
  <c r="E31" i="19" s="1"/>
  <c r="G16" i="10"/>
  <c r="M26" i="14"/>
  <c r="K30" i="14" s="1"/>
  <c r="M23" i="14"/>
  <c r="E30" i="14" s="1"/>
  <c r="M25" i="14"/>
  <c r="E32" i="14" s="1"/>
  <c r="M26" i="13"/>
  <c r="K30" i="13" s="1"/>
  <c r="I10" i="10"/>
  <c r="M24" i="13"/>
  <c r="E31" i="13" s="1"/>
  <c r="G10" i="10"/>
  <c r="M23" i="13"/>
  <c r="E30" i="13" s="1"/>
  <c r="F10" i="10"/>
  <c r="L28" i="12"/>
  <c r="L27" i="12"/>
  <c r="G27" i="12"/>
  <c r="G28" i="12"/>
  <c r="M26" i="12"/>
  <c r="I9" i="10"/>
  <c r="M24" i="12"/>
  <c r="E31" i="12" s="1"/>
  <c r="G9" i="10"/>
  <c r="M23" i="20"/>
  <c r="E30" i="20" s="1"/>
  <c r="M25" i="20"/>
  <c r="E32" i="20" s="1"/>
  <c r="M24" i="20"/>
  <c r="E31" i="20" s="1"/>
  <c r="M28" i="20"/>
  <c r="K32" i="20" s="1"/>
  <c r="L27" i="20"/>
  <c r="M26" i="20"/>
  <c r="K30" i="20" s="1"/>
  <c r="G28" i="19"/>
  <c r="L28" i="19"/>
  <c r="L27" i="19"/>
  <c r="G27" i="19"/>
  <c r="L28" i="18"/>
  <c r="L27" i="18"/>
  <c r="M26" i="18"/>
  <c r="K30" i="18" s="1"/>
  <c r="M23" i="18"/>
  <c r="E30" i="18" s="1"/>
  <c r="G28" i="18"/>
  <c r="G27" i="18"/>
  <c r="M23" i="17"/>
  <c r="E30" i="17" s="1"/>
  <c r="M26" i="17"/>
  <c r="K30" i="17" s="1"/>
  <c r="M25" i="17"/>
  <c r="E32" i="17" s="1"/>
  <c r="G27" i="17"/>
  <c r="L28" i="17"/>
  <c r="G28" i="17"/>
  <c r="M25" i="16"/>
  <c r="E32" i="16" s="1"/>
  <c r="L28" i="16"/>
  <c r="G27" i="16"/>
  <c r="M26" i="16"/>
  <c r="K30" i="16" s="1"/>
  <c r="G28" i="16"/>
  <c r="M23" i="16"/>
  <c r="E30" i="16" s="1"/>
  <c r="M24" i="15"/>
  <c r="E31" i="15" s="1"/>
  <c r="G28" i="15"/>
  <c r="G27" i="15"/>
  <c r="M23" i="15"/>
  <c r="E30" i="15" s="1"/>
  <c r="L28" i="15"/>
  <c r="L27" i="15"/>
  <c r="G28" i="14"/>
  <c r="L27" i="14"/>
  <c r="L28" i="14"/>
  <c r="G27" i="14"/>
  <c r="M24" i="14"/>
  <c r="E31" i="14" s="1"/>
  <c r="L28" i="13"/>
  <c r="G28" i="13"/>
  <c r="L27" i="13"/>
  <c r="G27" i="13"/>
  <c r="M25" i="13"/>
  <c r="E32" i="13" s="1"/>
  <c r="M23" i="12"/>
  <c r="E30" i="12" s="1"/>
  <c r="M25" i="12"/>
  <c r="E32" i="12" s="1"/>
  <c r="L27" i="3"/>
  <c r="G27" i="3"/>
  <c r="J8" i="10" s="1"/>
  <c r="J18" i="10" s="1"/>
  <c r="G25" i="3"/>
  <c r="O27" i="3" l="1"/>
  <c r="I15" i="1" s="1"/>
  <c r="M28" i="16"/>
  <c r="K32" i="16" s="1"/>
  <c r="M28" i="15"/>
  <c r="K32" i="15" s="1"/>
  <c r="M27" i="15"/>
  <c r="K31" i="15" s="1"/>
  <c r="M28" i="17"/>
  <c r="K32" i="17" s="1"/>
  <c r="M28" i="18"/>
  <c r="K32" i="18" s="1"/>
  <c r="M27" i="18"/>
  <c r="K31" i="18" s="1"/>
  <c r="M28" i="19"/>
  <c r="K32" i="19" s="1"/>
  <c r="M27" i="19"/>
  <c r="K31" i="19" s="1"/>
  <c r="M27" i="14"/>
  <c r="K31" i="14" s="1"/>
  <c r="M28" i="13"/>
  <c r="K32" i="13" s="1"/>
  <c r="M27" i="13"/>
  <c r="K31" i="13" s="1"/>
  <c r="K30" i="12"/>
  <c r="O27" i="12"/>
  <c r="I16" i="1" s="1"/>
  <c r="M28" i="12"/>
  <c r="K32" i="12" s="1"/>
  <c r="M27" i="12"/>
  <c r="K31" i="12" s="1"/>
  <c r="M27" i="20"/>
  <c r="K31" i="20" s="1"/>
  <c r="O27" i="20"/>
  <c r="I24" i="1" s="1"/>
  <c r="O27" i="19"/>
  <c r="I23" i="1" s="1"/>
  <c r="O27" i="18"/>
  <c r="I22" i="1" s="1"/>
  <c r="O27" i="17"/>
  <c r="I21" i="1" s="1"/>
  <c r="M27" i="17"/>
  <c r="K31" i="17" s="1"/>
  <c r="O27" i="16"/>
  <c r="I20" i="1" s="1"/>
  <c r="M27" i="16"/>
  <c r="K31" i="16" s="1"/>
  <c r="O27" i="15"/>
  <c r="I19" i="1" s="1"/>
  <c r="M28" i="14"/>
  <c r="K32" i="14" s="1"/>
  <c r="O27" i="14"/>
  <c r="I18" i="1" s="1"/>
  <c r="O27" i="13"/>
  <c r="I17" i="1" s="1"/>
  <c r="U16" i="10" l="1"/>
  <c r="T16" i="10"/>
  <c r="U14" i="10"/>
  <c r="T14" i="10"/>
  <c r="U15" i="10"/>
  <c r="T15" i="10"/>
  <c r="E2" i="11" l="1"/>
  <c r="E2" i="10"/>
  <c r="C13" i="10" l="1"/>
  <c r="C12" i="10"/>
  <c r="C11" i="10"/>
  <c r="C10" i="10"/>
  <c r="C9" i="10"/>
  <c r="C8" i="10"/>
  <c r="D2" i="3"/>
  <c r="P22" i="3"/>
  <c r="L25" i="3"/>
  <c r="H8" i="10"/>
  <c r="P21" i="3"/>
  <c r="G8" i="10"/>
  <c r="O20" i="3"/>
  <c r="P20" i="3" s="1"/>
  <c r="P19" i="3"/>
  <c r="O18" i="3"/>
  <c r="P18" i="3" s="1"/>
  <c r="O17" i="3"/>
  <c r="P17" i="3" s="1"/>
  <c r="O16" i="3"/>
  <c r="P16" i="3" s="1"/>
  <c r="O15" i="3"/>
  <c r="P15" i="3" s="1"/>
  <c r="O14" i="3"/>
  <c r="P14" i="3" s="1"/>
  <c r="N8" i="10" l="1"/>
  <c r="U17" i="10"/>
  <c r="S17" i="10"/>
  <c r="T17" i="10"/>
  <c r="R17" i="10"/>
  <c r="G28" i="3"/>
  <c r="K8" i="10" s="1"/>
  <c r="L8" i="10"/>
  <c r="H18" i="10"/>
  <c r="M8" i="10"/>
  <c r="M24" i="3"/>
  <c r="E31" i="3" s="1"/>
  <c r="L28" i="3"/>
  <c r="M25" i="3"/>
  <c r="E32" i="3" s="1"/>
  <c r="L26" i="3"/>
  <c r="Q8" i="10" l="1"/>
  <c r="P8" i="10"/>
  <c r="W17" i="10"/>
  <c r="V17" i="10"/>
  <c r="G18" i="10"/>
  <c r="L18" i="10"/>
  <c r="M18" i="10"/>
  <c r="N18" i="10"/>
  <c r="O8" i="10"/>
  <c r="R16" i="10" l="1"/>
  <c r="S16" i="10"/>
  <c r="R15" i="10"/>
  <c r="S15" i="10"/>
  <c r="R14" i="10"/>
  <c r="S14" i="10"/>
  <c r="Q18" i="10"/>
  <c r="W14" i="10"/>
  <c r="V14" i="10"/>
  <c r="W15" i="10"/>
  <c r="V15" i="10"/>
  <c r="V16" i="10"/>
  <c r="W16" i="10"/>
  <c r="R9" i="10"/>
  <c r="I20" i="10"/>
  <c r="K20" i="10" s="1"/>
  <c r="P18" i="10"/>
  <c r="O18" i="10"/>
  <c r="V9" i="10"/>
  <c r="W9" i="10"/>
  <c r="U10" i="10"/>
  <c r="T10" i="10"/>
  <c r="V11" i="10"/>
  <c r="W11" i="10"/>
  <c r="W13" i="10"/>
  <c r="V13" i="10"/>
  <c r="W12" i="10"/>
  <c r="V12" i="10"/>
  <c r="U11" i="10"/>
  <c r="T11" i="10"/>
  <c r="T13" i="10"/>
  <c r="U13" i="10"/>
  <c r="W10" i="10"/>
  <c r="V10" i="10"/>
  <c r="T12" i="10"/>
  <c r="U12" i="10"/>
  <c r="U9" i="10"/>
  <c r="T9" i="10"/>
  <c r="S9" i="10"/>
  <c r="S12" i="10"/>
  <c r="R12" i="10"/>
  <c r="S10" i="10"/>
  <c r="R10" i="10"/>
  <c r="R13" i="10"/>
  <c r="S13" i="10"/>
  <c r="R11" i="10"/>
  <c r="S11" i="10"/>
  <c r="M27" i="3" l="1"/>
  <c r="M28" i="3"/>
  <c r="K31" i="3" l="1"/>
  <c r="K32" i="3"/>
  <c r="T8" i="10"/>
  <c r="T18" i="10" s="1"/>
  <c r="I24" i="10" s="1"/>
  <c r="W8" i="10"/>
  <c r="K18" i="10"/>
  <c r="W18" i="10" s="1"/>
  <c r="U8" i="10"/>
  <c r="V8" i="10"/>
  <c r="V18" i="10" s="1"/>
  <c r="I26" i="10" s="1"/>
  <c r="I38" i="1" s="1"/>
  <c r="F18" i="10"/>
  <c r="I21" i="10" s="1"/>
  <c r="M23" i="3"/>
  <c r="E30" i="3" s="1"/>
  <c r="M26" i="3"/>
  <c r="K30" i="3" s="1"/>
  <c r="I8" i="10"/>
  <c r="U18" i="10" l="1"/>
  <c r="I36" i="1"/>
  <c r="K24" i="10"/>
  <c r="I37" i="1" s="1"/>
  <c r="K21" i="10"/>
  <c r="S8" i="10"/>
  <c r="I18" i="10"/>
  <c r="R8" i="10"/>
  <c r="R18" i="10" s="1"/>
  <c r="I22" i="10" s="1"/>
  <c r="I25" i="10" l="1"/>
  <c r="S18" i="10"/>
  <c r="K22" i="10"/>
  <c r="I23" i="10" l="1"/>
</calcChain>
</file>

<file path=xl/sharedStrings.xml><?xml version="1.0" encoding="utf-8"?>
<sst xmlns="http://schemas.openxmlformats.org/spreadsheetml/2006/main" count="1548" uniqueCount="221">
  <si>
    <t>TAK</t>
  </si>
  <si>
    <t>NIE</t>
  </si>
  <si>
    <t>I. Dane o Przedsięwzięciu:</t>
  </si>
  <si>
    <t>Autor opracowania Audytu "Ex-Ante":</t>
  </si>
  <si>
    <t>Audyt energetyczny ex-ante i audyt energetyczny ex-post powinien być sporządzony przez osobę wpisaną do wykazu osób uprawnionych do sporządzania świadectw charakterystyki energetycznej, o którym mowa w art. 31 ust. 1 pkt 1 Ustawy o charakterystyce energetycznej budynków z 29 sierpnia 2014 r. z późn.zm. (tekst jednolity — obwieszczenie Marszałka Sejmu RP z dnia 23 lutego 2021 r.; Dz. U. 2021 poz. 497).</t>
  </si>
  <si>
    <t>Czy autor opracowania (Audytu ex-ante) posiada niezbędne kwalifikacje i uprawnienia do oceny energetycznej budynków (potwierdzone wpisem do Rejestru osób uprawnionych do sporządzania Świadectw Charakterystyki Energetycznej (SCHE)):</t>
  </si>
  <si>
    <t>Nr wpisu do Wykazu osób uprawnionych do sporządzania SCHE (https://rejestrcheb.mrit.gov.pl):</t>
  </si>
  <si>
    <t>LP:</t>
  </si>
  <si>
    <t>Nazwa i adres budynków:</t>
  </si>
  <si>
    <t>m2</t>
  </si>
  <si>
    <t>można ukryć wiersz  jeśli nie dotyczy</t>
  </si>
  <si>
    <t>Razem:</t>
  </si>
  <si>
    <t>Nazwa wskaźnika:</t>
  </si>
  <si>
    <t>jednostka</t>
  </si>
  <si>
    <t>Wartośc docelowa:</t>
  </si>
  <si>
    <t>Rok osiągnięcia:</t>
  </si>
  <si>
    <t>wpisz rok planowanego zakończenia przedsięwziecia</t>
  </si>
  <si>
    <t>[szt.]</t>
  </si>
  <si>
    <t>szt.</t>
  </si>
  <si>
    <t>Dodatkowa zdolność wytwarzania energii elektrycznej ze źródeł OZE:</t>
  </si>
  <si>
    <t>[kWe]</t>
  </si>
  <si>
    <t>kWe</t>
  </si>
  <si>
    <t>Dodatkowa zdolność wytwarzania energii cieplnej ze źródeł odnawialnych OZE:</t>
  </si>
  <si>
    <t>[kWt]</t>
  </si>
  <si>
    <t>kWt</t>
  </si>
  <si>
    <r>
      <t xml:space="preserve">IV. Podsumowanie efektów energetycznych i ekologicznych:
</t>
    </r>
    <r>
      <rPr>
        <i/>
        <sz val="10"/>
        <color theme="1"/>
        <rFont val="Calibri"/>
        <family val="2"/>
        <charset val="238"/>
        <scheme val="minor"/>
      </rPr>
      <t>(dane kopijują się z tabeli 3.BilansEnergii)</t>
    </r>
  </si>
  <si>
    <t>Wartość docelowa:</t>
  </si>
  <si>
    <t>Ilość zaoszczędzonej energii elektrycznej:</t>
  </si>
  <si>
    <t>[MWh/rok]</t>
  </si>
  <si>
    <t>MWh/rok</t>
  </si>
  <si>
    <t>wpisz rok planowanego zakończenia przedsięwzięcia</t>
  </si>
  <si>
    <t>Ilość zaoszczędzonej energii cieplnej:</t>
  </si>
  <si>
    <t>Roczne zmniejszenie zużycia energii końcowej:</t>
  </si>
  <si>
    <t>[GJ/rok]</t>
  </si>
  <si>
    <t>GJ/rok</t>
  </si>
  <si>
    <t>[MgCO2/rok]</t>
  </si>
  <si>
    <t>MgCO2/rok</t>
  </si>
  <si>
    <t>UWAGI/Komentarze:</t>
  </si>
  <si>
    <t>Podpis autora/data opracowania:</t>
  </si>
  <si>
    <t>LP</t>
  </si>
  <si>
    <t>można ukryć wiersz jak nie dotyczy</t>
  </si>
  <si>
    <t>Podsumowanie:</t>
  </si>
  <si>
    <t>Uwagi Komentarze:</t>
  </si>
  <si>
    <t>Data opracowania:</t>
  </si>
  <si>
    <t>Opracował:</t>
  </si>
  <si>
    <t>Podpis:</t>
  </si>
  <si>
    <r>
      <t xml:space="preserve">B-01 KARTA BUDYNKOWA - PODSUMOWANIE WYNIKÓW AUDYTU ENERGETYCZNEGO EX-ANTE
</t>
    </r>
    <r>
      <rPr>
        <i/>
        <sz val="10"/>
        <color theme="1"/>
        <rFont val="Calibri"/>
        <family val="2"/>
        <charset val="238"/>
        <scheme val="minor"/>
      </rPr>
      <t>Instrukcja wypełniania: wypełniaj tylko pola białe, pola szare i/lub kolorowe zawierają pola wyboru lub formuły przeliczeniowe. Dane prosimy wypełnic na podstawie audytów energetycznych będących podstawą pozytywnej oceny w ramach wcześniejszych naborów z uwzględnieniem tam przyjętej metodologii.</t>
    </r>
  </si>
  <si>
    <t>Liczba lokali mieszkalnych [szt.]:
(tylko bud. mieszkalne)</t>
  </si>
  <si>
    <t>osób</t>
  </si>
  <si>
    <t>Powierzchnia użytkowa (m2):</t>
  </si>
  <si>
    <t>Powierzchnia pomieszczeń o reg. temp. - dane z audytu (Af) [m2]:</t>
  </si>
  <si>
    <t>Rodzaj ochrony konserwatorskiej (jeśli dotyczy):</t>
  </si>
  <si>
    <t>Inne istotne informacje o budynku:</t>
  </si>
  <si>
    <t>Roczne zapotrzebowanie na energię końcową, pierwotną oraz emisję CO2 - na podstawie dokumentacji obliczeń charakterystyki energetycznej budynku przed modernizacją:</t>
  </si>
  <si>
    <t>Roczne zapotrzebowanie na energię końcową, pierwotną oraz emisję CO2 - na podstawie dokumentacji obliczeń charakterystyki energetycznej budynku po modernizacji:</t>
  </si>
  <si>
    <t>wi:</t>
  </si>
  <si>
    <t>Wskaźniki emisji</t>
  </si>
  <si>
    <t>nośnik energii:</t>
  </si>
  <si>
    <t>ogrzewanie i wentylacja
[kWh/rok]</t>
  </si>
  <si>
    <t>ciepła woda użytkowa
[kWh/rok]</t>
  </si>
  <si>
    <t>energia pomocnicza
[kWh/rok]</t>
  </si>
  <si>
    <t>kgCO2/GJ</t>
  </si>
  <si>
    <t>kgCO2/MWh</t>
  </si>
  <si>
    <t>kgCO2/kWh</t>
  </si>
  <si>
    <t>olej opałowy:</t>
  </si>
  <si>
    <t>gaz ziemny:</t>
  </si>
  <si>
    <t>gaz płynny:</t>
  </si>
  <si>
    <t>węgiel kamienny:</t>
  </si>
  <si>
    <t>biomasa:</t>
  </si>
  <si>
    <t>biomasa - emisja CO2=0</t>
  </si>
  <si>
    <t>inne (wpisz jakie)</t>
  </si>
  <si>
    <t>wpisz inne - jeśli dotyczy</t>
  </si>
  <si>
    <t>ciepło sieciowe (ciepłownia węglowa - kogeneracja):</t>
  </si>
  <si>
    <t>wpisano ciepło sieciowe z cieplowni węglowej z kogeneracjią - jeśli inaczej - wpisz zgodnie z informacją; zmianę danych prosimy tutaj uzasadnić.</t>
  </si>
  <si>
    <t>zaporzebowanie na energię elektryczną:</t>
  </si>
  <si>
    <t>w przypadku pomp ciepła prosimy bilans energii pokazywać w zapotrzebowaniu na energię elektryczną z sieci energetycznej</t>
  </si>
  <si>
    <t>w tym: produkcja e.e. z PV:</t>
  </si>
  <si>
    <t>co do zasady produkcja e.e. z PV nie wchodzi w bilans energii końcowej - pokazujemy to jedynie w bilansie energii pierwotnej</t>
  </si>
  <si>
    <t>Roczne zapotrzebowanie na energię końcową cieplną [kWh/(rok)]</t>
  </si>
  <si>
    <t>kWh/rok</t>
  </si>
  <si>
    <t>Roczne zapotrzebowanie na energię elektryczną [kWh/(rok)]</t>
  </si>
  <si>
    <t>w tym produkcja energii elektrycznej z OZE:</t>
  </si>
  <si>
    <t>w tym produkcja energii elektrycnej z OZE:</t>
  </si>
  <si>
    <t>Roczne zapotrzebowanie na energię końcową [kWh/(rok)]</t>
  </si>
  <si>
    <t>Roczne zapotrzebowanie na energię końcową [kWh /(rok)]</t>
  </si>
  <si>
    <t>Roczne zapotrzebowanie na nieodnawialną energię pierwotną [kWh/(rok)]</t>
  </si>
  <si>
    <t>Roczna emisja CO2 [MgCO2/rok]</t>
  </si>
  <si>
    <t>Podsumowanie efektów energetycznych i ekologicznych dla budynku:</t>
  </si>
  <si>
    <t>Roczne zmniejszenie zapotrzebowania na energię cieplną:</t>
  </si>
  <si>
    <t>Roczne zmniejszenie zapotrzebowania na energię końcową:</t>
  </si>
  <si>
    <t>Roczne zmniejszenie zapotrzebowania na energię elektryczną:</t>
  </si>
  <si>
    <t>Roczne zmniejszenie zapotrzebowania na nieodnawialną energię pierwotną:</t>
  </si>
  <si>
    <t>Roczna, spodziewana produkcja energii elektrycznej z OZE:</t>
  </si>
  <si>
    <t>Roczna redukcja emisji CO2:</t>
  </si>
  <si>
    <t>Tabela III a. Realizowany zakres rzeczowy wynikający z audytu energetycznego.</t>
  </si>
  <si>
    <t>Rodzaj możliwych do realizacji usprawnień:</t>
  </si>
  <si>
    <t>Przed modernizacją:</t>
  </si>
  <si>
    <t>Po modernizacji:</t>
  </si>
  <si>
    <t>krótki opis stanu przed modernizacją:</t>
  </si>
  <si>
    <t>czy usprawnienie realizowane w ramach projektu?</t>
  </si>
  <si>
    <t>krótki opis zastosowanych rozwiązań materiałowych:</t>
  </si>
  <si>
    <t>Standard po modernizacji:</t>
  </si>
  <si>
    <t xml:space="preserve">Prace dociepleniowe ścian zewnętrznych, fundamentowych: </t>
  </si>
  <si>
    <t>Prace dociepleniowe związane z dociepleniem dachów, stropodachów:</t>
  </si>
  <si>
    <t>Wymiana stolarki okiennej/okien dachowych/fasad szklanych:</t>
  </si>
  <si>
    <t>Wymiana stolarki drzwiowej i bram garażowych:</t>
  </si>
  <si>
    <t>Modernizacja/wymiana/montaż głównego źródła ciepła/wymiennikowni w budynku:</t>
  </si>
  <si>
    <t>Modernizacja instalacji c.o. (wymiana pionów, grzejników, termostaty, itp..):</t>
  </si>
  <si>
    <t>Modernizacja instalacji c.w.u. (wymiana instalacji, optymalizacja pracy itp.):</t>
  </si>
  <si>
    <t>Instalacja pomp ciepła:</t>
  </si>
  <si>
    <t>Podaj moc pomp ciepła [kWt]:</t>
  </si>
  <si>
    <t>Instalacja kolektorów słonecznych:</t>
  </si>
  <si>
    <t>Podaj pow. kolektorów [m2]:</t>
  </si>
  <si>
    <t>Instalacja PV, itp:</t>
  </si>
  <si>
    <t>Podaj moc instalacji PV [kWe]:</t>
  </si>
  <si>
    <t>Magazyny energi:</t>
  </si>
  <si>
    <t>Opis wsparcia realizacji elementów wykraczających poza audyt energetyczny:</t>
  </si>
  <si>
    <t>Czy realizowane w ramach projektu?</t>
  </si>
  <si>
    <t>Krótki opis propozycji wdrażania w ramach termomodernizacji budynku (jeśli dotyczy):</t>
  </si>
  <si>
    <t>Uwagi/Komentarze/Inne prace towarzyszące i odtworzeniowe związane z pracami termomodernizacyjnymi, niezbędne do zrealizowania wskaźników przedsięwzięcia:</t>
  </si>
  <si>
    <r>
      <t xml:space="preserve">B-02 KARTA BUDYNKOWA - PODSUMOWANIE WYNIKÓW AUDYTU ENERGETYCZNEGO EX-ANTE
</t>
    </r>
    <r>
      <rPr>
        <i/>
        <sz val="10"/>
        <color theme="1"/>
        <rFont val="Calibri"/>
        <family val="2"/>
        <charset val="238"/>
        <scheme val="minor"/>
      </rPr>
      <t>Instrukcja wypełniania: wypełniaj tylko pola białe, pola szare i/lub kolorowe zawierają pola wyboru lub formuły przeliczeniowe. Dane prosimy wypełnic na podstawie audytów energetycznych będących podstawą pozytywnej oceny w ramach wcześniejszych naborów z uwzględnieniem tam przyjętej metodologii.</t>
    </r>
  </si>
  <si>
    <r>
      <t xml:space="preserve">B-03 KARTA BUDYNKOWA - PODSUMOWANIE WYNIKÓW AUDYTU ENERGETYCZNEGO EX-ANTE
</t>
    </r>
    <r>
      <rPr>
        <i/>
        <sz val="10"/>
        <color theme="1"/>
        <rFont val="Calibri"/>
        <family val="2"/>
        <charset val="238"/>
        <scheme val="minor"/>
      </rPr>
      <t>Instrukcja wypełniania: wypełniaj tylko pola białe, pola szare i/lub kolorowe zawierają pola wyboru lub formuły przeliczeniowe. Dane prosimy wypełnic na podstawie audytów energetycznych będących podstawą pozytywnej oceny w ramach wcześniejszych naborów z uwzględnieniem tam przyjętej metodologii.</t>
    </r>
  </si>
  <si>
    <r>
      <t xml:space="preserve">B-04 KARTA BUDYNKOWA - PODSUMOWANIE WYNIKÓW AUDYTU ENERGETYCZNEGO EX-ANTE
</t>
    </r>
    <r>
      <rPr>
        <i/>
        <sz val="10"/>
        <color theme="1"/>
        <rFont val="Calibri"/>
        <family val="2"/>
        <charset val="238"/>
        <scheme val="minor"/>
      </rPr>
      <t>Instrukcja wypełniania: wypełniaj tylko pola białe, pola szare i/lub kolorowe zawierają pola wyboru lub formuły przeliczeniowe. Dane prosimy wypełnic na podstawie audytów energetycznych będących podstawą pozytywnej oceny w ramach wcześniejszych naborów z uwzględnieniem tam przyjętej metodologii.</t>
    </r>
  </si>
  <si>
    <r>
      <t xml:space="preserve">B-05 KARTA BUDYNKOWA - PODSUMOWANIE WYNIKÓW AUDYTU ENERGETYCZNEGO EX-ANTE
</t>
    </r>
    <r>
      <rPr>
        <i/>
        <sz val="10"/>
        <color theme="1"/>
        <rFont val="Calibri"/>
        <family val="2"/>
        <charset val="238"/>
        <scheme val="minor"/>
      </rPr>
      <t>Instrukcja wypełniania: wypełniaj tylko pola białe, pola szare i/lub kolorowe zawierają pola wyboru lub formuły przeliczeniowe. Dane prosimy wypełnic na podstawie audytów energetycznych będących podstawą pozytywnej oceny w ramach wcześniejszych naborów z uwzględnieniem tam przyjętej metodologii.</t>
    </r>
  </si>
  <si>
    <r>
      <t xml:space="preserve">B-06 KARTA BUDYNKOWA - PODSUMOWANIE WYNIKÓW AUDYTU ENERGETYCZNEGO EX-ANTE
</t>
    </r>
    <r>
      <rPr>
        <i/>
        <sz val="10"/>
        <color theme="1"/>
        <rFont val="Calibri"/>
        <family val="2"/>
        <charset val="238"/>
        <scheme val="minor"/>
      </rPr>
      <t>Instrukcja wypełniania: wypełniaj tylko pola białe, pola szare i/lub kolorowe zawierają pola wyboru lub formuły przeliczeniowe. Dane prosimy wypełnic na podstawie audytów energetycznych będących podstawą pozytywnej oceny w ramach wcześniejszych naborów z uwzględnieniem tam przyjętej metodologii.</t>
    </r>
  </si>
  <si>
    <r>
      <t xml:space="preserve">B-07 KARTA BUDYNKOWA - PODSUMOWANIE WYNIKÓW AUDYTU ENERGETYCZNEGO EX-ANTE
</t>
    </r>
    <r>
      <rPr>
        <i/>
        <sz val="10"/>
        <color theme="1"/>
        <rFont val="Calibri"/>
        <family val="2"/>
        <charset val="238"/>
        <scheme val="minor"/>
      </rPr>
      <t>Instrukcja wypełniania: wypełniaj tylko pola białe, pola szare i/lub kolorowe zawierają pola wyboru lub formuły przeliczeniowe. Dane prosimy wypełnic na podstawie audytów energetycznych będących podstawą pozytywnej oceny w ramach wcześniejszych naborów z uwzględnieniem tam przyjętej metodologii.</t>
    </r>
  </si>
  <si>
    <r>
      <rPr>
        <b/>
        <sz val="14"/>
        <color theme="1"/>
        <rFont val="Calibri"/>
        <family val="2"/>
        <charset val="238"/>
        <scheme val="minor"/>
      </rPr>
      <t>Tabela 3. Podsumowanie bilansu energii i efektów ekologicznych przedsięwzięcia.</t>
    </r>
    <r>
      <rPr>
        <b/>
        <sz val="11"/>
        <color theme="1"/>
        <rFont val="Calibri"/>
        <family val="2"/>
        <charset val="238"/>
        <scheme val="minor"/>
      </rPr>
      <t xml:space="preserve">
</t>
    </r>
    <r>
      <rPr>
        <i/>
        <sz val="11"/>
        <color theme="1"/>
        <rFont val="Calibri"/>
        <family val="2"/>
        <charset val="238"/>
        <scheme val="minor"/>
      </rPr>
      <t>Instrukcja wypełniania: wypełniaj tylko pola białe, pola szare i/lub kolorowe zawierają pola wyboru lub formuły przeliczeniowe. Dane prosimy wypełnic na podstawie audytów energetycznych będących podstawą pozytywnej oceny w ramach wcześniejszych naborów z uwzględnieniem tam przyjętej metodologii.</t>
    </r>
  </si>
  <si>
    <t>Stan przed modernizacją:
(dane kopiują się z kart budynkowych)</t>
  </si>
  <si>
    <t>Stan po modernizacji:
(dane kopiują się z kart budynkowych)</t>
  </si>
  <si>
    <t>Redukcja zapotrzebowania na energię i redukcja emisji w wyniku realizacji przedsięwzięcia.
(dane kopiują się z kart budynkowych)</t>
  </si>
  <si>
    <t>Zapotrzebowanie na energię końcową elektryczną</t>
  </si>
  <si>
    <t>Zapotrzebowanie na nieodnawialną energię pierwotną
[kWh/rok]</t>
  </si>
  <si>
    <t>Emisja CO2
[MgCO2/rok]</t>
  </si>
  <si>
    <t xml:space="preserve">Redukcja zapotrzebowania na energię końcową </t>
  </si>
  <si>
    <t>Redukcja zapotrzebowania na nieodnawialną energię pierwotną</t>
  </si>
  <si>
    <t>redukcja emisja CO2</t>
  </si>
  <si>
    <t>Zapotrzebowanie na energię końcową cieplną (na c.o., c.w.u. i wentylację)
[kWh/rok]</t>
  </si>
  <si>
    <t>Zapotrzebowanie na energię elektryczną końcową dla budynku razem:
[kWh/rok]</t>
  </si>
  <si>
    <t>w tym: spodziewana produkcja roczna energii elektrycznej z OZE:
[kWh/rok]</t>
  </si>
  <si>
    <t>Redukcja zapotrzebowania na energię końcową dla budynku:
[kWh/rok]</t>
  </si>
  <si>
    <t xml:space="preserve">
[%]</t>
  </si>
  <si>
    <t>Redukcja zapotrzebowania na nieodnawialną energię pierwotną dla budynku:
[kWh/rok]</t>
  </si>
  <si>
    <t>Roczna redukcja emisji CO2:
[MgCO2/rok]</t>
  </si>
  <si>
    <t>Efekty energetyczne i ekologiczne przedsięwzięcia, podsumowanie:</t>
  </si>
  <si>
    <t>Uwagi/Komentarze:</t>
  </si>
  <si>
    <t>Procent redukcji zapotrzebowania na energię końcową (na poziomie projektu):</t>
  </si>
  <si>
    <t>Roczne zmniejszenie zużycia energii pierwotnej w budynkach publicznych:</t>
  </si>
  <si>
    <t>Procent redukcji zapotrzebowania na energię pierwotną (na poziomie projektu):</t>
  </si>
  <si>
    <t>Roczny spadek emisji gazów cieplarnianych:</t>
  </si>
  <si>
    <r>
      <rPr>
        <b/>
        <sz val="14"/>
        <color theme="1"/>
        <rFont val="Calibri"/>
        <family val="2"/>
        <charset val="238"/>
        <scheme val="minor"/>
      </rPr>
      <t>Tabela 4. Propozycja uproszczonego sprawozdania potwierdzającego realizację przedsięwzięcia zgodnie z zasadami DNSH.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charset val="238"/>
        <scheme val="minor"/>
      </rPr>
      <t>Instrukcja wypełniania: wypełniaj tylko pola białe.</t>
    </r>
  </si>
  <si>
    <t>4.2 Działania na etapie realizacji prac (nadzór nad działaniami Wykonawcy, sposób raportowania i przechowywania dokumentacji potwierdzajacej realizację Przedsięwzięcia zgodnie z zasadami DNSH itp..) w podziale na poszczególne działania budowlane.</t>
  </si>
  <si>
    <t>Autor opracowania:</t>
  </si>
  <si>
    <t>Data i podpis:</t>
  </si>
  <si>
    <t>oświetlenie (tylko części wspólne - jeśli dotyczy)
[kWh/rok]</t>
  </si>
  <si>
    <t>System BMS:</t>
  </si>
  <si>
    <t>Liczba mieszkańców budynku mieszkalnego wielorodzinnego [osób]:</t>
  </si>
  <si>
    <t>Orientacyjny rok budowy budynku mieszkalnego wielorodzinnego:</t>
  </si>
  <si>
    <t>Czy budynek jest zabytkowy?:</t>
  </si>
  <si>
    <t>Modernizacja instalacji oświetlenia (dotyczy części wspólnych):</t>
  </si>
  <si>
    <t>Tabela I. Dane podstawowe budynku mieszkalnego-wielorodzinnego.</t>
  </si>
  <si>
    <t>Tabela II. Bilans energetyczny budynku mieszkalnego wielorodzinnego, przed i po modernizacji.</t>
  </si>
  <si>
    <t>RAZEM:
[kWh/rok]</t>
  </si>
  <si>
    <t>Prace dociepleniowe posadzek na gruncie/stropów nad nieogrz. piwnicami:</t>
  </si>
  <si>
    <t>zgodny z aktualnymi WT</t>
  </si>
  <si>
    <t>niezgodny z aktualnymi WT</t>
  </si>
  <si>
    <t>Skrócony zapis usprawnień z zakresu OZE cieplnego i OZE PV:</t>
  </si>
  <si>
    <t>Podpis/Data:</t>
  </si>
  <si>
    <t>Uwaga: tabele są zahasłowane, w przypadku większej ilości budynków niż 10 i/lub w przypadku gdy potrzeba zmienić ww. tabele - prosimy o kontakt w celu udostępnienia hasła. Karty budynkowe nieużywane można ukryć.
Drukuj tylko wypełnione karty budynkowe dla liczby budynków które są przedmiotem wniosku o dofinansowanie.</t>
  </si>
  <si>
    <t>Powierzchnia na której prowadzona jest działalność gospodarcza/ inna działalność niemieszkalna [m2]/[%]:</t>
  </si>
  <si>
    <t>Budynek zabytkowy, zgodnie z ustawą z dnia 23 lipca 2003 r. o ochronie zabytków i opiece nad zabytkami, jest to budynek wpisany do Rejestru zabytków lub znajdującego się w ewidencji wojewódzkiej lub gminnej.</t>
  </si>
  <si>
    <t>Redukcja EP:</t>
  </si>
  <si>
    <t>Powierzchnia o regulowanej temperaturze [Af]:</t>
  </si>
  <si>
    <t>1) Tabele są zahasłowane, w przypadku większej ilości budynków niż 10 i/lub w przypadku gdy potrzeba zmienić ww. tabele - prosimy o kontakt w celu udostępnienia hasła.
2) Dostosuj tabele do liczby budynków, np. ukryj puste wiersze, ukryj puste tabele.
3) Co do zasady, porównywana ma być charakterystyka energetyczna budynku przed i po modernizacją z uwzględnieniem wybranego przez audytora docelowego scenariusza usprawnień na podstawie audytu energetycznego wykonanego zgodnie z Rozporządzeniem Ministra Infrastruktury z dnia 17 marca 2009 r. (Dz.U. z 2009 r. nr 43, poz. 346) z późn. zm., przy użyciu tej samej metodologii i zasad pracy/obciążenia budynku (liczba użytkowników budynku, ta sama funkcja, ten sam czas pracy oświetlenia wbudowanego, te same wymagania wymian strumieni powietrza itp.). Poprawność prezentowania danych będzie weryfikowana na etapie oceny wniosku o dofinansowanie, na podstawie przygotowanych dokumentów naborowych (opracowanych przez NFOŚiGW – w całości nazywane dalej jako „Audyt energetyczny ex-ante”), które narzucają ujednolicone (w celach umożliwiających wiarygodne porównanie inwestycji pomiędzy sobą) metodologię prezentowania podstawowych parametrów inwestycji.
4) Wyliczenia bilansowe, energetyczne i emisyjne, powinny być zgodne z ogólnymi przepisami prawa budowlanego, powinny być przeprowadzone zgodnie z zapisami Rozporządzenia Ministra Infrastruktury i Rozwoju z dnia 27 lutego 2015 r. w sprawie metodologii wyznaczania charakterystyki energetycznej budynku lub części budynku oraz świadectw charakterystyki energetycznej (wraz z późniejszymi zmianami – aktualne na czas składania wniosku o dofinansowanie).</t>
  </si>
  <si>
    <r>
      <t xml:space="preserve">III. Podsumowanie zakresu rzeczowego:
</t>
    </r>
    <r>
      <rPr>
        <i/>
        <sz val="10"/>
        <color theme="1"/>
        <rFont val="Calibri"/>
        <family val="2"/>
        <charset val="238"/>
        <scheme val="minor"/>
      </rPr>
      <t>(dane kopiują się z Kart Budynkowych)</t>
    </r>
  </si>
  <si>
    <t>niezgodność z aktualnymi WT (Rozporządzenie w sprawie Warunków Technicznych) jest możliwa tylko w uzasadnionych przypadkach (np.: wytyczne konserwatora zabytków itp)</t>
  </si>
  <si>
    <t>Adres Gminy (JST):</t>
  </si>
  <si>
    <t>Gmina (JST):</t>
  </si>
  <si>
    <t>Nazwa przedsięwzięcia/zadania:</t>
  </si>
  <si>
    <t>Przedsięwzięcie/zadanie nr (jeśli dotyczy):</t>
  </si>
  <si>
    <t>Czy w ramach modernizacji budynku są wymieniane/modernizowane indywidualne źródła ciepła w lokalach mieszkalnych/użytkowych?</t>
  </si>
  <si>
    <t>szt. (z uwagą, że w standardzie po modernizacji budynek nie może być wyposażony w jakiekolwiek indywidualne źródło ciepła na paliwa kopalne)</t>
  </si>
  <si>
    <t>Podaj liczbę wym. indywidualnych źródeł ciepła [szt.]:</t>
  </si>
  <si>
    <t>Przedmiar prac planowanych do realizacji:
[m2]</t>
  </si>
  <si>
    <t>Tabela III b. Realizowany zakres rzeczowy nie wynikający z audytu energetycznego.</t>
  </si>
  <si>
    <t>Liczba wymienionych nieefektywnych źródeł ciepła (spełniających zasadę DNSH):</t>
  </si>
  <si>
    <t>w tym: wymienione/zmodernizowane źródła ciepła inne niż indywidualne:</t>
  </si>
  <si>
    <t>w tym: wymienione/zmodernizowane indywidualne źródła ciepła (w lokalach mieszkalnych):</t>
  </si>
  <si>
    <t>na podstawie opracowań Kobize opublikowanych w grudniu 2025 r.:
- Wskaźniki emisyjności CO2, SO2, NOx, CO i pyłu całkowitego dla energii elektrycznej na podstawie informacji zawartych w Krajowej bazie o emisjach gazów cieplarnianych i innych substancji za 2024 rok
- Wartości opałowe (WO) i wskaźniki emisji CO2 (WE) w roku 2023 do raportowania w ramach Systemu Handlu Uprawnieniami do Emisji za rok 2026
- wyliczenia emisji zgodne z ROZPORZĄDZENIEM MINISTRA INFRASTRUKTURY I ROZWOJU z dnia 27 lutego 2015 r. w sprawie metodologii wyznaczania charakterystyki energetycznej budynku lub części budynku oraz świadectw charakterystyki energetycznej (z późn. zmianami)</t>
  </si>
  <si>
    <t>Liczba budynków mieszkalnych wielorodzinnych objętych termomodernizacją:</t>
  </si>
  <si>
    <t>Szacowane zmniejsznie emisji gazów cieplarnianych:</t>
  </si>
  <si>
    <t>Roczne zmniejszenie zużycia energii pierwotnej:</t>
  </si>
  <si>
    <t>wymienione/zmodernizowane źródła ciepła inne niż indywidualne</t>
  </si>
  <si>
    <t>wymienione/zmodernizowane indywidualne źródła ciepła (w lokalach mieszkalnych):</t>
  </si>
  <si>
    <t>Wspólnota mieszkaniowa/JST (nazwa, adres, kontakt):</t>
  </si>
  <si>
    <t>Nazwa i adres budynku dla którego przewidziana jest modernizacja energetyczna:</t>
  </si>
  <si>
    <t>magazyny energii - pojemność:
[kWh]</t>
  </si>
  <si>
    <t>kolektory słoneczne - powierzchnia:
[m2]</t>
  </si>
  <si>
    <t>Podaj pojemność magazynu energii [kWh]:</t>
  </si>
  <si>
    <t>kWh</t>
  </si>
  <si>
    <t>Czy budynek spełnia warunki dostępu do środków z programu priorytetowego?</t>
  </si>
  <si>
    <t>Do wsparcia kwalifikują się budynki, które spełniają łącznie następujące kryteria kwalifikacji:
1) własnościowe – wielorodzinne budynki mieszkalne, w których znajdują się co najmniej trzy samodzielne lokale mieszkalne w rozumieniu art. 2 ust. 2 ustawy z dnia 24.06.1994 r. o własności lokali, mające co najmniej dwóch różnych właścicieli; wybudowane i oddane do użytkowania nie później niż do dnia 1 stycznia 1992 r., w związku z wejściem życia ustawy  z dnia 19 października 1991 r. o gospodarowaniu nieruchomościami rolnymi Skarbu Państwa; 
2) terytorialne – budynki położone na terenie gmin wiejskich i miejsko-wiejskich, na obszarze których działalność prowadziły państwowe gospodarstwa rolne; 
3) funkcjonalne – budynki będące przed 1 stycznia 1992 r., w dyspozycji podmiotów prowadzących działalność w zakresie produkcji rolnej lub okołorolnej, w tym budynki po byłych rolniczych spółdzielniach produkcyjnych.
Wsparciem mogą być objęte również budynki, w których jednostka samorządu terytorialnego posiada w całości lub w części lokale mieszkalne stanowiące zasób komunalny, pod warunkiem spełnienia kryteriów kwalifikacji, o których mowa powyżej.</t>
  </si>
  <si>
    <t>Rozwiązania przyczyniające się do zwiększenia powierzchni zielonych, rozwój elektromobilności, rozwiązania na rzecz GOZ, infrastruktura związana z dostępnością, montaż urządzeń służących cyfryzacji budynku itp:</t>
  </si>
  <si>
    <t>mail:</t>
  </si>
  <si>
    <t>telefon:</t>
  </si>
  <si>
    <r>
      <t xml:space="preserve">B-08 KARTA BUDYNKOWA - PODSUMOWANIE WYNIKÓW AUDYTU ENERGETYCZNEGO EX-ANTE
</t>
    </r>
    <r>
      <rPr>
        <i/>
        <sz val="10"/>
        <color theme="1"/>
        <rFont val="Calibri"/>
        <family val="2"/>
        <charset val="238"/>
        <scheme val="minor"/>
      </rPr>
      <t>Instrukcja wypełniania: wypełniaj tylko pola białe, pola szare i/lub kolorowe zawierają pola wyboru lub formuły przeliczeniowe. Dane prosimy wypełnic na podstawie audytów energetycznych będących podstawą pozytywnej oceny w ramach wcześniejszych naborów z uwzględnieniem tam przyjętej metodologii.</t>
    </r>
  </si>
  <si>
    <r>
      <t xml:space="preserve">B-09 KARTA BUDYNKOWA - PODSUMOWANIE WYNIKÓW AUDYTU ENERGETYCZNEGO EX-ANTE
</t>
    </r>
    <r>
      <rPr>
        <i/>
        <sz val="10"/>
        <color theme="1"/>
        <rFont val="Calibri"/>
        <family val="2"/>
        <charset val="238"/>
        <scheme val="minor"/>
      </rPr>
      <t>Instrukcja wypełniania: wypełniaj tylko pola białe, pola szare i/lub kolorowe zawierają pola wyboru lub formuły przeliczeniowe. Dane prosimy wypełnic na podstawie audytów energetycznych będących podstawą pozytywnej oceny w ramach wcześniejszych naborów z uwzględnieniem tam przyjętej metodologii.</t>
    </r>
  </si>
  <si>
    <r>
      <t xml:space="preserve">B-10 KARTA BUDYNKOWA - PODSUMOWANIE WYNIKÓW AUDYTU ENERGETYCZNEGO EX-ANTE
</t>
    </r>
    <r>
      <rPr>
        <i/>
        <sz val="10"/>
        <color theme="1"/>
        <rFont val="Calibri"/>
        <family val="2"/>
        <charset val="238"/>
        <scheme val="minor"/>
      </rPr>
      <t>Instrukcja wypełniania: wypełniaj tylko pola białe, pola szare i/lub kolorowe zawierają pola wyboru lub formuły przeliczeniowe. Dane prosimy wypełnic na podstawie audytów energetycznych będących podstawą pozytywnej oceny w ramach wcześniejszych naborów z uwzględnieniem tam przyjętej metodologii.</t>
    </r>
  </si>
  <si>
    <t>Podsumowanie robocze wybranych danych z Kart Budynkowych:</t>
  </si>
  <si>
    <t>1) W przypadku gdy energia cieplna jest zapewniana przez pompy ciepła, w bilansie energii prosimy o wykazywanie tej energii w ramach bilansu energii elektrycznej i/lub w przypadku pomp ciepła gazowych - w bilansie zużycia paliwa gazowego.
2) Tabele są zahasłowane, w przypadku większej ilości budynków niż 10 i/lub w przypadku gdy potrzeba zmienić ww. tabele - prosimy o kontakt w celu udostępnienia hasła.
3) Dostosuj tabele do liczby budynków, np. ukryj puste wiersze, ukryj puste arkusze.</t>
  </si>
  <si>
    <r>
      <t xml:space="preserve">II. Lista budynków mieszkalnych wielorodzinnych podlegajacych termomodernizacji:
</t>
    </r>
    <r>
      <rPr>
        <i/>
        <sz val="10"/>
        <color theme="1"/>
        <rFont val="Calibri"/>
        <family val="2"/>
        <charset val="238"/>
        <scheme val="minor"/>
      </rPr>
      <t>(dane kopiują się z Kart Budynkowych)</t>
    </r>
  </si>
  <si>
    <r>
      <t xml:space="preserve">Nazwa i adres budynku mieszkalnego wielorodzinnego w którym jest przeprowadzane przedsięwzięcie
</t>
    </r>
    <r>
      <rPr>
        <i/>
        <sz val="10"/>
        <color theme="1"/>
        <rFont val="Calibri"/>
        <family val="2"/>
        <charset val="238"/>
        <scheme val="minor"/>
      </rPr>
      <t>(nazwa i adres budynku kopiuje się ze strony tytułowej)</t>
    </r>
  </si>
  <si>
    <r>
      <t xml:space="preserve">Realizacja projektu zgodnie z zasadą DNSH
Przed rozpoczęciem inwestycji termomodernizacyjnej, współfinansowanej ze środków europejskich, prosimy o zapoznanie się z opracowaniem: „Zgodność przedsięwzięć finansowanych ze środków Unii Europejskiej, w tym realizowanych w ramach Krajowego Planu Odbudowy i Zwiększania Odporności, z zasadą „nie czyń znaczącej szkody” - zasadą DNSH - PODRĘCZNIK DLA BENEFICJENTA” oraz z Analizą spełniania zasady „nie czyń poważnej szkody” (DNSH), w rozumieniu art. 17 rozporządzenia (UE) nr 2020/852 dla projektu dokumentu pn. Fundusze Europejskie na Infrastrukturę, Klimat, Środowisko 2021-2027, dostępnych na stronach:
https://www.gov.pl/web/planodbudowy/dnsh2 
oraz
https://www.pois.gov.pl/media/108045/ocena_DNSH_FEnIKS_2021-2027.pdf
W oparciu o ogólne zapisy „Podręcznika Beneficjenta” NFOŚiGW zaleca, aby na jak najwcześniejszym etapie inwestycji (np. na etapie opracowywania dokumentacji budowlanej, technicznej, przetargowej, przedmiaru prac itp.) przewidzieć i zobowiązać ewentualnego przyszłego wykonawcę prac, realizacji Przedsięwzięcia zgodnie z zasadami DNSH. Z poziomu każdej inwestycji z uwzględnieniem wskazanego zakresu prac i jej charakteru należy określić wykaz dokumentów, będących przedmiotem okresowego raportowania (minimum raz na rok), weryfikacji i prowadzonego od przygotowania inwestycji, przez realizację, aż do jej zakończenia. Wykaz proponowanych dokumentów jest wymagany dla inwestycji współfinansowanych z Funduszu Modernizacyjnego.
NFOŚiGW zaleca, aby dla inwestycji termomodernizacyjnych, w sposób dopasowany do docelowego scenariusza realizacyjnego, przyjęto do rozważenia przygotowanie i zobowiązanie projektantów/inspektorów nadzoru/wykonawców udokumentowania realizacji inwestycji zgodnie z zasadami DNSH na podstawie m.in. poniższych dokumentów:
1) Sporządzenie wykazu odpadów, które mogą powstać w związku z realizacją termomodernizacji budynku;
2) Przygotowanie audytu przedrozbiórkowego, mającego na celu analizę jakościową i ilościową strumieni odpadów oraz określenie możliwości ich zagospodarowania zgodnie z hierarchią postępowania z odpadami i Protokołem UE, dotyczącym gospodarowania odpadami z budowy i rozbiórki;
3) Wszelkie działania mające na celu ograniczanie emisji hałasu, pyłu i innych substancji w trakcie robót budowlanych;
4) Stosowanie środków służących gospodarowaniu odpadów, zgodnie z hierarchią postępowania z odpadami w celu maksymalizacji wskaźnika (wagowo) odpadów budowlanych i rozbiórkowych innych niż niebezpieczne (z wyłączeniem naturalnie występujących materiałów, o których mowa w kategorii 17 05 04 w europejskim wykazie odpadów ustanowionym decyzją 2000/532/WE) wytworzonych na placu budowy, możliwych do ponownego użycia, recyklingu i innego odzysku materiałów, uwzględniając lokalne możliwości w tym zakresie jak również rodzaj i charakter danego projektu;
5) Wszelkie inne działania mające na celu realizację projektu zgodnie z zasadą DNSH, które wynikają z zakresu rzeczowego realizacji przedsięwzięcia i sytuacji zastanej oraz przepisów polskiego prawa w tym zakresie.
Koszty związane z realizacją projektu zgodnie z zasadą DNSH zalicza się do kosztów kwalifikowanych.
</t>
    </r>
    <r>
      <rPr>
        <i/>
        <sz val="11"/>
        <color theme="1"/>
        <rFont val="Calibri"/>
        <family val="2"/>
        <charset val="238"/>
        <scheme val="minor"/>
      </rPr>
      <t xml:space="preserve">Zwracamy uwagę, że na etapie realizacji projektu, od przygotowania inwestycji, aż po jej rozliczenie, zasady wdrażania zasad DNSH, będą monitorowane i weryfikowane. Na etapie przygotowania przedsięwzięcia, realizacji oraz na etapie rozliczenia przedsięwzięcia, niezbędne będzie wykonanie „Raportu Otwarcia/Raportów Okresowych (minimum raz na rok)/Raportu Końcowego” opisującego sposób planowania, wdrażania, realizacji, monitorowania i rozliczania inwestycji zgodnie z duchem zasad DNSH wraz z wykazem dokumentów to potwierdzających. </t>
    </r>
  </si>
  <si>
    <r>
      <t>Zapotrzebowanie na energię końcową cieplną</t>
    </r>
    <r>
      <rPr>
        <vertAlign val="superscript"/>
        <sz val="10"/>
        <color theme="1"/>
        <rFont val="Calibri"/>
        <family val="2"/>
        <charset val="238"/>
        <scheme val="minor"/>
      </rPr>
      <t xml:space="preserve"> 1)</t>
    </r>
  </si>
  <si>
    <r>
      <t xml:space="preserve">Zapotrzebowanie na energię końcową cieplną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</si>
  <si>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t>Zapotrzebowanie na energię końcową (cieplną i elektryczną):
[kWh/rok]</t>
  </si>
  <si>
    <t>Audyt "Ex-Ante" - podsumowanie wyników obliczeń przeprowadzonych w audytach energetycznych.</t>
  </si>
  <si>
    <r>
      <rPr>
        <b/>
        <sz val="12"/>
        <rFont val="Calibri"/>
        <family val="2"/>
        <charset val="238"/>
        <scheme val="minor"/>
      </rPr>
      <t>składanego w ramach programu priorytetowego: Poprawa efektywności energetycznej wielorodzinnych budynków mieszkalnych na terenach wiejskich</t>
    </r>
    <r>
      <rPr>
        <b/>
        <sz val="14"/>
        <color theme="1"/>
        <rFont val="Calibri"/>
        <family val="2"/>
        <charset val="238"/>
        <scheme val="minor"/>
      </rPr>
      <t xml:space="preserve">
</t>
    </r>
    <r>
      <rPr>
        <i/>
        <sz val="10"/>
        <color theme="1"/>
        <rFont val="Calibri"/>
        <family val="2"/>
        <charset val="238"/>
        <scheme val="minor"/>
      </rPr>
      <t>Instrukcja wypełniania: wypełniaj tylko pola białe, pola szare i/lub kolorowe zawierają pola wyboru lub formuły przeliczeniowe. Dane podsumowywujące przenoszone są automatycznie z pozostałych arkuszy. Dane prosimy wypełnic na podstawie audytów energetycznych i wybranych w nich optymalnych scenariuszy realizacyjnych.</t>
    </r>
  </si>
  <si>
    <t>Podpis Wnioskodawcy/Beneficjenta data:</t>
  </si>
  <si>
    <t>4.1 Działania na etapie przygotowania przedsięwziecia (opracowanie dokumentacji technicznej, opracowanie dokumentacji przetargowej na wybór wykonawcy prac itp.) w podziale na poszczególne działania budowlane.</t>
  </si>
  <si>
    <t>4.3 Potwierdzenie realizacji Przedsięwzięcia zgodnie z zasadami DNSH po zakończeniu realizacji Przedsięwzięcia (np.: dostępne raporty, wykonana dokumentacja, sposób przechowywania, osoba do kontaktu, itp..) w podziale na poszczeólne działania budowlane.</t>
  </si>
  <si>
    <t>składany w naborze …... [wypełnia Wnioskodawca zależnie od ogłoszonego naboru]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</si>
</sst>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%"/>
    <numFmt numFmtId="165" formatCode="#,##0.0"/>
    <numFmt numFmtId="166" formatCode="#,##0.00000"/>
    <numFmt numFmtId="167" formatCode="#,##0.000"/>
    <numFmt numFmtId="168" formatCode="0.0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10"/>
      <color rgb="FF0070C0"/>
      <name val="Calibri"/>
      <family val="2"/>
      <charset val="238"/>
      <scheme val="minor"/>
    </font>
    <font>
      <sz val="10"/>
      <color rgb="FF0070C0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rgb="FF0070C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sz val="1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name val="Calibri"/>
      <family val="2"/>
      <scheme val="minor"/>
    </font>
    <font>
      <sz val="9"/>
      <name val="Calibri"/>
      <family val="2"/>
      <charset val="238"/>
      <scheme val="minor"/>
    </font>
    <font>
      <b/>
      <sz val="10"/>
      <color rgb="FFC00000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sz val="11"/>
      <color rgb="FF0070C0"/>
      <name val="Calibri"/>
      <family val="2"/>
      <scheme val="minor"/>
    </font>
    <font>
      <b/>
      <sz val="12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u/>
      <sz val="10"/>
      <color theme="10"/>
      <name val="Calibri"/>
      <family val="2"/>
      <scheme val="minor"/>
    </font>
    <font>
      <vertAlign val="superscript"/>
      <sz val="10"/>
      <color theme="1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49998474074526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6" fillId="0" borderId="0" applyNumberFormat="0" applyFill="0" applyBorder="0" applyAlignment="0" applyProtection="0"/>
  </cellStyleXfs>
  <cellXfs count="370">
    <xf numFmtId="0" fontId="0" fillId="0" borderId="0" xfId="0"/>
    <xf numFmtId="0" fontId="9" fillId="0" borderId="5" xfId="0" applyFont="1" applyBorder="1" applyAlignment="1" applyProtection="1">
      <alignment horizontal="right" vertical="center" wrapText="1"/>
      <protection locked="0"/>
    </xf>
    <xf numFmtId="0" fontId="8" fillId="3" borderId="5" xfId="0" applyFont="1" applyFill="1" applyBorder="1" applyAlignment="1" applyProtection="1">
      <alignment horizontal="center" vertical="center" wrapText="1"/>
      <protection locked="0"/>
    </xf>
    <xf numFmtId="165" fontId="13" fillId="0" borderId="5" xfId="0" applyNumberFormat="1" applyFont="1" applyBorder="1" applyAlignment="1" applyProtection="1">
      <alignment horizontal="right" vertical="center" wrapText="1"/>
      <protection locked="0"/>
    </xf>
    <xf numFmtId="4" fontId="10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19" fillId="0" borderId="13" xfId="0" applyFont="1" applyBorder="1" applyAlignment="1" applyProtection="1">
      <alignment horizontal="center" vertical="center" wrapText="1"/>
      <protection locked="0"/>
    </xf>
    <xf numFmtId="0" fontId="12" fillId="0" borderId="9" xfId="0" applyFont="1" applyBorder="1" applyAlignment="1" applyProtection="1">
      <alignment vertical="top" wrapText="1"/>
      <protection locked="0"/>
    </xf>
    <xf numFmtId="0" fontId="12" fillId="0" borderId="0" xfId="0" applyFont="1" applyAlignment="1" applyProtection="1">
      <alignment vertical="top" wrapText="1"/>
      <protection locked="0"/>
    </xf>
    <xf numFmtId="0" fontId="12" fillId="0" borderId="14" xfId="0" applyFont="1" applyBorder="1" applyAlignment="1" applyProtection="1">
      <alignment vertical="top" wrapText="1"/>
      <protection locked="0"/>
    </xf>
    <xf numFmtId="0" fontId="12" fillId="0" borderId="1" xfId="0" applyFont="1" applyBorder="1" applyAlignment="1" applyProtection="1">
      <alignment vertical="top" wrapText="1"/>
      <protection locked="0"/>
    </xf>
    <xf numFmtId="165" fontId="13" fillId="0" borderId="5" xfId="0" applyNumberFormat="1" applyFont="1" applyBorder="1" applyAlignment="1" applyProtection="1">
      <alignment horizontal="right" vertical="center"/>
      <protection locked="0"/>
    </xf>
    <xf numFmtId="165" fontId="19" fillId="0" borderId="5" xfId="0" applyNumberFormat="1" applyFont="1" applyBorder="1" applyAlignment="1" applyProtection="1">
      <alignment horizontal="right" vertical="center" wrapText="1"/>
      <protection locked="0"/>
    </xf>
    <xf numFmtId="0" fontId="19" fillId="0" borderId="2" xfId="0" applyFont="1" applyBorder="1" applyAlignment="1" applyProtection="1">
      <alignment vertical="center"/>
      <protection locked="0"/>
    </xf>
    <xf numFmtId="0" fontId="24" fillId="0" borderId="0" xfId="0" applyFont="1" applyAlignment="1" applyProtection="1">
      <alignment wrapText="1"/>
      <protection locked="0"/>
    </xf>
    <xf numFmtId="164" fontId="18" fillId="3" borderId="17" xfId="1" applyNumberFormat="1" applyFont="1" applyFill="1" applyBorder="1" applyAlignment="1" applyProtection="1">
      <alignment horizontal="right" vertical="center"/>
    </xf>
    <xf numFmtId="164" fontId="18" fillId="13" borderId="17" xfId="1" applyNumberFormat="1" applyFont="1" applyFill="1" applyBorder="1" applyAlignment="1" applyProtection="1">
      <alignment horizontal="right" vertical="center"/>
    </xf>
    <xf numFmtId="164" fontId="18" fillId="14" borderId="18" xfId="1" applyNumberFormat="1" applyFont="1" applyFill="1" applyBorder="1" applyAlignment="1" applyProtection="1">
      <alignment horizontal="right" vertical="center"/>
    </xf>
    <xf numFmtId="0" fontId="29" fillId="0" borderId="5" xfId="0" applyFont="1" applyBorder="1" applyAlignment="1" applyProtection="1">
      <alignment horizontal="center" vertical="center"/>
      <protection locked="0"/>
    </xf>
    <xf numFmtId="166" fontId="29" fillId="0" borderId="5" xfId="0" applyNumberFormat="1" applyFont="1" applyBorder="1" applyAlignment="1" applyProtection="1">
      <alignment horizontal="right" vertical="center" wrapText="1"/>
      <protection locked="0"/>
    </xf>
    <xf numFmtId="3" fontId="13" fillId="0" borderId="5" xfId="0" applyNumberFormat="1" applyFont="1" applyBorder="1" applyAlignment="1" applyProtection="1">
      <alignment horizontal="right" vertical="center"/>
      <protection locked="0"/>
    </xf>
    <xf numFmtId="164" fontId="8" fillId="5" borderId="4" xfId="1" applyNumberFormat="1" applyFont="1" applyFill="1" applyBorder="1" applyAlignment="1" applyProtection="1">
      <alignment horizontal="right" vertical="center" wrapText="1"/>
    </xf>
    <xf numFmtId="165" fontId="19" fillId="0" borderId="2" xfId="0" applyNumberFormat="1" applyFont="1" applyBorder="1" applyAlignment="1" applyProtection="1">
      <alignment vertical="center" wrapText="1"/>
      <protection locked="0"/>
    </xf>
    <xf numFmtId="165" fontId="19" fillId="0" borderId="5" xfId="0" applyNumberFormat="1" applyFont="1" applyBorder="1" applyAlignment="1" applyProtection="1">
      <alignment vertical="center" wrapText="1"/>
      <protection locked="0"/>
    </xf>
    <xf numFmtId="165" fontId="13" fillId="0" borderId="10" xfId="0" applyNumberFormat="1" applyFont="1" applyBorder="1" applyAlignment="1" applyProtection="1">
      <alignment horizontal="right" vertical="center" wrapText="1"/>
      <protection locked="0"/>
    </xf>
    <xf numFmtId="165" fontId="19" fillId="0" borderId="10" xfId="0" applyNumberFormat="1" applyFont="1" applyBorder="1" applyAlignment="1" applyProtection="1">
      <alignment horizontal="right" vertical="center" wrapText="1"/>
      <protection locked="0"/>
    </xf>
    <xf numFmtId="165" fontId="13" fillId="0" borderId="8" xfId="0" applyNumberFormat="1" applyFont="1" applyBorder="1" applyAlignment="1" applyProtection="1">
      <alignment horizontal="right" vertical="center" wrapText="1"/>
      <protection locked="0"/>
    </xf>
    <xf numFmtId="0" fontId="29" fillId="0" borderId="5" xfId="0" applyFont="1" applyBorder="1" applyAlignment="1" applyProtection="1">
      <alignment horizontal="left" vertical="center" wrapText="1"/>
      <protection locked="0"/>
    </xf>
    <xf numFmtId="0" fontId="18" fillId="3" borderId="5" xfId="0" applyFont="1" applyFill="1" applyBorder="1" applyAlignment="1" applyProtection="1">
      <alignment horizontal="center" vertical="center" wrapText="1"/>
      <protection locked="0"/>
    </xf>
    <xf numFmtId="0" fontId="19" fillId="0" borderId="5" xfId="0" applyFont="1" applyBorder="1" applyAlignment="1" applyProtection="1">
      <alignment horizontal="right" vertical="center" wrapText="1"/>
      <protection locked="0"/>
    </xf>
    <xf numFmtId="165" fontId="13" fillId="0" borderId="5" xfId="0" applyNumberFormat="1" applyFont="1" applyBorder="1" applyAlignment="1" applyProtection="1">
      <alignment vertical="center" wrapText="1"/>
      <protection locked="0"/>
    </xf>
    <xf numFmtId="0" fontId="30" fillId="0" borderId="9" xfId="2" applyFont="1" applyFill="1" applyBorder="1" applyAlignment="1" applyProtection="1">
      <alignment vertical="center" wrapText="1"/>
    </xf>
    <xf numFmtId="0" fontId="30" fillId="0" borderId="0" xfId="2" applyFont="1" applyFill="1" applyBorder="1" applyAlignment="1" applyProtection="1">
      <alignment vertical="center" wrapText="1"/>
    </xf>
    <xf numFmtId="164" fontId="8" fillId="0" borderId="5" xfId="1" applyNumberFormat="1" applyFont="1" applyBorder="1" applyAlignment="1" applyProtection="1">
      <alignment horizontal="right" vertical="center"/>
    </xf>
    <xf numFmtId="0" fontId="11" fillId="3" borderId="5" xfId="0" applyFont="1" applyFill="1" applyBorder="1" applyAlignment="1" applyProtection="1">
      <alignment horizontal="center" vertical="center" wrapText="1"/>
      <protection locked="0"/>
    </xf>
    <xf numFmtId="0" fontId="8" fillId="5" borderId="5" xfId="0" applyFont="1" applyFill="1" applyBorder="1" applyAlignment="1">
      <alignment horizontal="right" vertical="center" wrapText="1"/>
    </xf>
    <xf numFmtId="0" fontId="9" fillId="5" borderId="5" xfId="0" applyFont="1" applyFill="1" applyBorder="1" applyAlignment="1">
      <alignment horizontal="right" vertical="center" wrapText="1"/>
    </xf>
    <xf numFmtId="0" fontId="9" fillId="5" borderId="4" xfId="0" applyFont="1" applyFill="1" applyBorder="1" applyAlignment="1">
      <alignment vertical="center"/>
    </xf>
    <xf numFmtId="4" fontId="9" fillId="5" borderId="4" xfId="0" applyNumberFormat="1" applyFont="1" applyFill="1" applyBorder="1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165" fontId="19" fillId="15" borderId="12" xfId="0" applyNumberFormat="1" applyFont="1" applyFill="1" applyBorder="1" applyAlignment="1">
      <alignment horizontal="right" vertical="center" wrapText="1"/>
    </xf>
    <xf numFmtId="165" fontId="19" fillId="15" borderId="7" xfId="0" applyNumberFormat="1" applyFont="1" applyFill="1" applyBorder="1" applyAlignment="1">
      <alignment horizontal="right" vertical="center" wrapText="1"/>
    </xf>
    <xf numFmtId="165" fontId="9" fillId="3" borderId="5" xfId="0" applyNumberFormat="1" applyFont="1" applyFill="1" applyBorder="1" applyAlignment="1">
      <alignment horizontal="right" vertical="center" wrapText="1"/>
    </xf>
    <xf numFmtId="0" fontId="0" fillId="15" borderId="0" xfId="0" applyFill="1"/>
    <xf numFmtId="165" fontId="9" fillId="4" borderId="5" xfId="0" applyNumberFormat="1" applyFont="1" applyFill="1" applyBorder="1" applyAlignment="1">
      <alignment horizontal="right" vertical="center" wrapText="1"/>
    </xf>
    <xf numFmtId="0" fontId="8" fillId="0" borderId="4" xfId="0" applyFont="1" applyBorder="1" applyAlignment="1">
      <alignment horizontal="center" vertical="center"/>
    </xf>
    <xf numFmtId="166" fontId="8" fillId="0" borderId="5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65" fontId="19" fillId="15" borderId="9" xfId="0" applyNumberFormat="1" applyFont="1" applyFill="1" applyBorder="1" applyAlignment="1">
      <alignment horizontal="right" vertical="center" wrapText="1"/>
    </xf>
    <xf numFmtId="165" fontId="19" fillId="15" borderId="13" xfId="0" applyNumberFormat="1" applyFont="1" applyFill="1" applyBorder="1" applyAlignment="1">
      <alignment horizontal="right" vertical="center" wrapText="1"/>
    </xf>
    <xf numFmtId="165" fontId="19" fillId="15" borderId="9" xfId="0" applyNumberFormat="1" applyFont="1" applyFill="1" applyBorder="1" applyAlignment="1">
      <alignment vertical="center" wrapText="1"/>
    </xf>
    <xf numFmtId="165" fontId="19" fillId="15" borderId="13" xfId="0" applyNumberFormat="1" applyFont="1" applyFill="1" applyBorder="1" applyAlignment="1">
      <alignment vertical="center" wrapText="1"/>
    </xf>
    <xf numFmtId="0" fontId="8" fillId="0" borderId="5" xfId="0" applyFont="1" applyBorder="1" applyAlignment="1">
      <alignment horizontal="center" vertical="center"/>
    </xf>
    <xf numFmtId="165" fontId="19" fillId="15" borderId="2" xfId="0" applyNumberFormat="1" applyFont="1" applyFill="1" applyBorder="1" applyAlignment="1">
      <alignment vertical="center" wrapText="1"/>
    </xf>
    <xf numFmtId="165" fontId="19" fillId="15" borderId="3" xfId="0" applyNumberFormat="1" applyFont="1" applyFill="1" applyBorder="1" applyAlignment="1">
      <alignment vertical="center" wrapText="1"/>
    </xf>
    <xf numFmtId="165" fontId="19" fillId="15" borderId="0" xfId="0" applyNumberFormat="1" applyFont="1" applyFill="1" applyAlignment="1">
      <alignment horizontal="right" vertical="center" wrapText="1"/>
    </xf>
    <xf numFmtId="165" fontId="9" fillId="15" borderId="4" xfId="0" applyNumberFormat="1" applyFont="1" applyFill="1" applyBorder="1" applyAlignment="1">
      <alignment horizontal="right" vertical="center" wrapText="1"/>
    </xf>
    <xf numFmtId="165" fontId="19" fillId="15" borderId="0" xfId="0" applyNumberFormat="1" applyFont="1" applyFill="1" applyAlignment="1">
      <alignment vertical="center" wrapText="1"/>
    </xf>
    <xf numFmtId="0" fontId="8" fillId="0" borderId="9" xfId="0" applyFont="1" applyBorder="1" applyAlignment="1">
      <alignment vertical="center" wrapText="1"/>
    </xf>
    <xf numFmtId="166" fontId="9" fillId="0" borderId="5" xfId="0" applyNumberFormat="1" applyFont="1" applyBorder="1" applyAlignment="1">
      <alignment horizontal="right" vertical="center" wrapText="1"/>
    </xf>
    <xf numFmtId="165" fontId="19" fillId="15" borderId="14" xfId="0" applyNumberFormat="1" applyFont="1" applyFill="1" applyBorder="1" applyAlignment="1">
      <alignment horizontal="right" vertical="center" wrapText="1"/>
    </xf>
    <xf numFmtId="165" fontId="19" fillId="15" borderId="15" xfId="0" applyNumberFormat="1" applyFont="1" applyFill="1" applyBorder="1" applyAlignment="1">
      <alignment horizontal="right" vertical="center" wrapText="1"/>
    </xf>
    <xf numFmtId="0" fontId="8" fillId="0" borderId="0" xfId="0" applyFont="1" applyAlignment="1">
      <alignment horizontal="left" vertical="center" wrapText="1"/>
    </xf>
    <xf numFmtId="165" fontId="8" fillId="0" borderId="0" xfId="0" applyNumberFormat="1" applyFont="1" applyAlignment="1">
      <alignment horizontal="right" vertical="center"/>
    </xf>
    <xf numFmtId="167" fontId="8" fillId="0" borderId="0" xfId="0" applyNumberFormat="1" applyFont="1" applyAlignment="1">
      <alignment horizontal="left" vertic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165" fontId="11" fillId="4" borderId="2" xfId="0" applyNumberFormat="1" applyFont="1" applyFill="1" applyBorder="1" applyAlignment="1">
      <alignment horizontal="right" vertical="center" wrapText="1"/>
    </xf>
    <xf numFmtId="0" fontId="11" fillId="4" borderId="4" xfId="0" applyFont="1" applyFill="1" applyBorder="1" applyAlignment="1">
      <alignment horizontal="left" vertical="center" wrapText="1"/>
    </xf>
    <xf numFmtId="165" fontId="11" fillId="4" borderId="4" xfId="0" applyNumberFormat="1" applyFont="1" applyFill="1" applyBorder="1" applyAlignment="1">
      <alignment horizontal="left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49" fontId="15" fillId="5" borderId="5" xfId="0" applyNumberFormat="1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49" fontId="15" fillId="5" borderId="5" xfId="0" applyNumberFormat="1" applyFont="1" applyFill="1" applyBorder="1" applyAlignment="1">
      <alignment vertical="center" wrapText="1"/>
    </xf>
    <xf numFmtId="0" fontId="15" fillId="5" borderId="5" xfId="0" applyFont="1" applyFill="1" applyBorder="1" applyAlignment="1">
      <alignment wrapText="1"/>
    </xf>
    <xf numFmtId="4" fontId="10" fillId="5" borderId="5" xfId="0" applyNumberFormat="1" applyFont="1" applyFill="1" applyBorder="1" applyAlignment="1">
      <alignment horizontal="center" vertical="center" wrapText="1"/>
    </xf>
    <xf numFmtId="4" fontId="10" fillId="3" borderId="5" xfId="0" applyNumberFormat="1" applyFont="1" applyFill="1" applyBorder="1" applyAlignment="1">
      <alignment horizontal="center" vertical="center" wrapText="1"/>
    </xf>
    <xf numFmtId="3" fontId="10" fillId="5" borderId="5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top" wrapText="1"/>
    </xf>
    <xf numFmtId="3" fontId="13" fillId="0" borderId="4" xfId="0" applyNumberFormat="1" applyFont="1" applyBorder="1" applyAlignment="1" applyProtection="1">
      <alignment vertical="center" wrapText="1"/>
      <protection locked="0"/>
    </xf>
    <xf numFmtId="0" fontId="34" fillId="0" borderId="3" xfId="2" applyFont="1" applyBorder="1" applyAlignment="1" applyProtection="1">
      <alignment vertical="center" wrapText="1"/>
      <protection locked="0"/>
    </xf>
    <xf numFmtId="0" fontId="25" fillId="5" borderId="5" xfId="0" applyFont="1" applyFill="1" applyBorder="1" applyAlignment="1">
      <alignment horizontal="right" vertical="center" wrapText="1"/>
    </xf>
    <xf numFmtId="165" fontId="19" fillId="0" borderId="11" xfId="0" applyNumberFormat="1" applyFont="1" applyBorder="1" applyAlignment="1" applyProtection="1">
      <alignment horizontal="right" vertical="center" wrapText="1"/>
      <protection locked="0"/>
    </xf>
    <xf numFmtId="0" fontId="8" fillId="0" borderId="0" xfId="0" applyFont="1" applyAlignment="1">
      <alignment vertical="center" wrapText="1"/>
    </xf>
    <xf numFmtId="165" fontId="8" fillId="2" borderId="0" xfId="0" applyNumberFormat="1" applyFont="1" applyFill="1" applyAlignment="1">
      <alignment horizontal="right" vertical="center" wrapText="1"/>
    </xf>
    <xf numFmtId="0" fontId="8" fillId="0" borderId="0" xfId="0" applyFont="1" applyAlignment="1">
      <alignment vertical="center"/>
    </xf>
    <xf numFmtId="168" fontId="8" fillId="0" borderId="0" xfId="0" applyNumberFormat="1" applyFont="1" applyAlignment="1">
      <alignment horizontal="left" vertical="center"/>
    </xf>
    <xf numFmtId="0" fontId="0" fillId="0" borderId="0" xfId="0" applyAlignment="1">
      <alignment horizontal="left"/>
    </xf>
    <xf numFmtId="10" fontId="8" fillId="0" borderId="0" xfId="1" applyNumberFormat="1" applyFont="1" applyBorder="1" applyAlignment="1" applyProtection="1">
      <alignment horizontal="right" vertical="center" wrapText="1"/>
    </xf>
    <xf numFmtId="10" fontId="8" fillId="0" borderId="0" xfId="1" applyNumberFormat="1" applyFont="1" applyBorder="1" applyAlignment="1" applyProtection="1">
      <alignment horizontal="left" vertical="center" wrapText="1"/>
    </xf>
    <xf numFmtId="0" fontId="0" fillId="0" borderId="0" xfId="0" applyAlignment="1">
      <alignment vertical="top" wrapText="1"/>
    </xf>
    <xf numFmtId="164" fontId="8" fillId="12" borderId="5" xfId="1" applyNumberFormat="1" applyFont="1" applyFill="1" applyBorder="1" applyAlignment="1" applyProtection="1">
      <alignment horizontal="right" vertical="center"/>
    </xf>
    <xf numFmtId="164" fontId="8" fillId="11" borderId="5" xfId="1" applyNumberFormat="1" applyFont="1" applyFill="1" applyBorder="1" applyAlignment="1" applyProtection="1">
      <alignment horizontal="right" vertical="center"/>
    </xf>
    <xf numFmtId="164" fontId="8" fillId="5" borderId="5" xfId="1" applyNumberFormat="1" applyFont="1" applyFill="1" applyBorder="1" applyAlignment="1" applyProtection="1">
      <alignment horizontal="right" vertical="center"/>
    </xf>
    <xf numFmtId="0" fontId="8" fillId="7" borderId="5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/>
    </xf>
    <xf numFmtId="0" fontId="8" fillId="11" borderId="5" xfId="0" applyFont="1" applyFill="1" applyBorder="1" applyAlignment="1">
      <alignment horizontal="center" vertical="center" wrapText="1"/>
    </xf>
    <xf numFmtId="0" fontId="8" fillId="11" borderId="5" xfId="0" applyFont="1" applyFill="1" applyBorder="1" applyAlignment="1">
      <alignment horizontal="center" vertical="center"/>
    </xf>
    <xf numFmtId="0" fontId="8" fillId="12" borderId="5" xfId="0" applyFont="1" applyFill="1" applyBorder="1" applyAlignment="1">
      <alignment horizontal="center" vertical="center" wrapText="1"/>
    </xf>
    <xf numFmtId="0" fontId="8" fillId="12" borderId="5" xfId="0" applyFont="1" applyFill="1" applyBorder="1" applyAlignment="1">
      <alignment horizontal="center" vertical="center"/>
    </xf>
    <xf numFmtId="0" fontId="8" fillId="7" borderId="5" xfId="0" applyFont="1" applyFill="1" applyBorder="1" applyAlignment="1">
      <alignment horizontal="center" vertical="center"/>
    </xf>
    <xf numFmtId="0" fontId="8" fillId="8" borderId="5" xfId="0" applyFont="1" applyFill="1" applyBorder="1" applyAlignment="1">
      <alignment horizontal="center" vertical="center"/>
    </xf>
    <xf numFmtId="0" fontId="8" fillId="9" borderId="5" xfId="0" applyFont="1" applyFill="1" applyBorder="1" applyAlignment="1">
      <alignment horizontal="center" vertical="center"/>
    </xf>
    <xf numFmtId="0" fontId="8" fillId="6" borderId="5" xfId="0" applyFont="1" applyFill="1" applyBorder="1" applyAlignment="1">
      <alignment horizontal="center" vertical="center"/>
    </xf>
    <xf numFmtId="0" fontId="8" fillId="10" borderId="5" xfId="0" applyFont="1" applyFill="1" applyBorder="1" applyAlignment="1">
      <alignment horizontal="center" vertical="center"/>
    </xf>
    <xf numFmtId="165" fontId="8" fillId="7" borderId="5" xfId="0" applyNumberFormat="1" applyFont="1" applyFill="1" applyBorder="1" applyAlignment="1">
      <alignment horizontal="right" vertical="center" wrapText="1"/>
    </xf>
    <xf numFmtId="165" fontId="8" fillId="7" borderId="5" xfId="0" applyNumberFormat="1" applyFont="1" applyFill="1" applyBorder="1" applyAlignment="1">
      <alignment horizontal="right" vertical="center"/>
    </xf>
    <xf numFmtId="165" fontId="20" fillId="7" borderId="5" xfId="0" applyNumberFormat="1" applyFont="1" applyFill="1" applyBorder="1" applyAlignment="1">
      <alignment horizontal="right" vertical="center"/>
    </xf>
    <xf numFmtId="165" fontId="20" fillId="8" borderId="5" xfId="0" applyNumberFormat="1" applyFont="1" applyFill="1" applyBorder="1" applyAlignment="1">
      <alignment horizontal="right" vertical="center"/>
    </xf>
    <xf numFmtId="165" fontId="20" fillId="9" borderId="5" xfId="0" applyNumberFormat="1" applyFont="1" applyFill="1" applyBorder="1" applyAlignment="1">
      <alignment horizontal="right" vertical="center"/>
    </xf>
    <xf numFmtId="165" fontId="8" fillId="4" borderId="5" xfId="0" applyNumberFormat="1" applyFont="1" applyFill="1" applyBorder="1" applyAlignment="1">
      <alignment horizontal="right" vertical="center" wrapText="1"/>
    </xf>
    <xf numFmtId="165" fontId="8" fillId="4" borderId="5" xfId="0" applyNumberFormat="1" applyFont="1" applyFill="1" applyBorder="1" applyAlignment="1">
      <alignment horizontal="right" vertical="center"/>
    </xf>
    <xf numFmtId="165" fontId="20" fillId="4" borderId="5" xfId="0" applyNumberFormat="1" applyFont="1" applyFill="1" applyBorder="1" applyAlignment="1">
      <alignment horizontal="right" vertical="center"/>
    </xf>
    <xf numFmtId="165" fontId="20" fillId="6" borderId="5" xfId="0" applyNumberFormat="1" applyFont="1" applyFill="1" applyBorder="1" applyAlignment="1">
      <alignment horizontal="right" vertical="center"/>
    </xf>
    <xf numFmtId="165" fontId="20" fillId="10" borderId="5" xfId="0" applyNumberFormat="1" applyFont="1" applyFill="1" applyBorder="1" applyAlignment="1">
      <alignment horizontal="right" vertical="center"/>
    </xf>
    <xf numFmtId="165" fontId="8" fillId="5" borderId="5" xfId="0" applyNumberFormat="1" applyFont="1" applyFill="1" applyBorder="1" applyAlignment="1">
      <alignment horizontal="right" vertical="center"/>
    </xf>
    <xf numFmtId="165" fontId="8" fillId="11" borderId="5" xfId="0" applyNumberFormat="1" applyFont="1" applyFill="1" applyBorder="1" applyAlignment="1">
      <alignment horizontal="right" vertical="center"/>
    </xf>
    <xf numFmtId="165" fontId="8" fillId="12" borderId="5" xfId="0" applyNumberFormat="1" applyFont="1" applyFill="1" applyBorder="1" applyAlignment="1">
      <alignment horizontal="right" vertical="center"/>
    </xf>
    <xf numFmtId="165" fontId="8" fillId="0" borderId="5" xfId="0" applyNumberFormat="1" applyFont="1" applyBorder="1" applyAlignment="1">
      <alignment horizontal="right" vertical="center"/>
    </xf>
    <xf numFmtId="3" fontId="8" fillId="0" borderId="5" xfId="0" applyNumberFormat="1" applyFont="1" applyBorder="1" applyAlignment="1">
      <alignment horizontal="right" vertical="center"/>
    </xf>
    <xf numFmtId="165" fontId="8" fillId="0" borderId="8" xfId="0" applyNumberFormat="1" applyFont="1" applyBorder="1" applyAlignment="1">
      <alignment horizontal="right" vertical="center"/>
    </xf>
    <xf numFmtId="165" fontId="18" fillId="7" borderId="8" xfId="0" applyNumberFormat="1" applyFont="1" applyFill="1" applyBorder="1" applyAlignment="1">
      <alignment horizontal="right" vertical="center"/>
    </xf>
    <xf numFmtId="165" fontId="18" fillId="8" borderId="8" xfId="0" applyNumberFormat="1" applyFont="1" applyFill="1" applyBorder="1" applyAlignment="1">
      <alignment horizontal="right" vertical="center"/>
    </xf>
    <xf numFmtId="165" fontId="18" fillId="9" borderId="8" xfId="0" applyNumberFormat="1" applyFont="1" applyFill="1" applyBorder="1" applyAlignment="1">
      <alignment horizontal="right" vertical="center"/>
    </xf>
    <xf numFmtId="165" fontId="18" fillId="4" borderId="8" xfId="0" applyNumberFormat="1" applyFont="1" applyFill="1" applyBorder="1" applyAlignment="1">
      <alignment horizontal="right" vertical="center"/>
    </xf>
    <xf numFmtId="165" fontId="18" fillId="6" borderId="8" xfId="0" applyNumberFormat="1" applyFont="1" applyFill="1" applyBorder="1" applyAlignment="1">
      <alignment horizontal="right" vertical="center"/>
    </xf>
    <xf numFmtId="165" fontId="18" fillId="10" borderId="12" xfId="0" applyNumberFormat="1" applyFont="1" applyFill="1" applyBorder="1" applyAlignment="1">
      <alignment horizontal="right" vertical="center"/>
    </xf>
    <xf numFmtId="165" fontId="18" fillId="3" borderId="16" xfId="0" applyNumberFormat="1" applyFont="1" applyFill="1" applyBorder="1" applyAlignment="1">
      <alignment horizontal="right" vertical="center"/>
    </xf>
    <xf numFmtId="165" fontId="18" fillId="13" borderId="17" xfId="0" applyNumberFormat="1" applyFont="1" applyFill="1" applyBorder="1" applyAlignment="1">
      <alignment horizontal="right" vertical="center"/>
    </xf>
    <xf numFmtId="165" fontId="11" fillId="14" borderId="17" xfId="0" applyNumberFormat="1" applyFont="1" applyFill="1" applyBorder="1" applyAlignment="1">
      <alignment horizontal="right" vertical="center"/>
    </xf>
    <xf numFmtId="0" fontId="0" fillId="0" borderId="0" xfId="0" applyAlignment="1">
      <alignment horizontal="right" vertical="center"/>
    </xf>
    <xf numFmtId="165" fontId="8" fillId="0" borderId="16" xfId="0" applyNumberFormat="1" applyFont="1" applyBorder="1" applyAlignment="1">
      <alignment horizontal="right" vertical="center"/>
    </xf>
    <xf numFmtId="165" fontId="8" fillId="0" borderId="17" xfId="0" applyNumberFormat="1" applyFont="1" applyBorder="1" applyAlignment="1">
      <alignment horizontal="right" vertical="center"/>
    </xf>
    <xf numFmtId="3" fontId="8" fillId="0" borderId="17" xfId="0" applyNumberFormat="1" applyFont="1" applyBorder="1" applyAlignment="1">
      <alignment horizontal="right" vertical="center"/>
    </xf>
    <xf numFmtId="165" fontId="8" fillId="0" borderId="18" xfId="0" applyNumberFormat="1" applyFont="1" applyBorder="1" applyAlignment="1">
      <alignment horizontal="right" vertical="center"/>
    </xf>
    <xf numFmtId="165" fontId="11" fillId="5" borderId="0" xfId="0" applyNumberFormat="1" applyFont="1" applyFill="1" applyAlignment="1">
      <alignment horizontal="right" vertical="center"/>
    </xf>
    <xf numFmtId="0" fontId="11" fillId="5" borderId="0" xfId="0" applyFont="1" applyFill="1" applyAlignment="1">
      <alignment horizontal="left" vertical="center"/>
    </xf>
    <xf numFmtId="165" fontId="9" fillId="5" borderId="0" xfId="0" applyNumberFormat="1" applyFont="1" applyFill="1" applyAlignment="1">
      <alignment horizontal="right" vertical="center"/>
    </xf>
    <xf numFmtId="0" fontId="9" fillId="5" borderId="0" xfId="0" applyFont="1" applyFill="1" applyAlignment="1">
      <alignment horizontal="left" vertical="center"/>
    </xf>
    <xf numFmtId="164" fontId="11" fillId="5" borderId="0" xfId="0" applyNumberFormat="1" applyFont="1" applyFill="1" applyAlignment="1">
      <alignment horizontal="right" vertical="center"/>
    </xf>
    <xf numFmtId="165" fontId="11" fillId="5" borderId="1" xfId="0" applyNumberFormat="1" applyFont="1" applyFill="1" applyBorder="1" applyAlignment="1">
      <alignment horizontal="right" vertical="center"/>
    </xf>
    <xf numFmtId="0" fontId="11" fillId="5" borderId="1" xfId="0" applyFont="1" applyFill="1" applyBorder="1" applyAlignment="1">
      <alignment horizontal="left" vertical="center"/>
    </xf>
    <xf numFmtId="165" fontId="9" fillId="5" borderId="1" xfId="0" applyNumberFormat="1" applyFont="1" applyFill="1" applyBorder="1" applyAlignment="1">
      <alignment horizontal="right" vertical="center"/>
    </xf>
    <xf numFmtId="0" fontId="9" fillId="5" borderId="1" xfId="0" applyFont="1" applyFill="1" applyBorder="1" applyAlignment="1">
      <alignment horizontal="left" vertical="center"/>
    </xf>
    <xf numFmtId="0" fontId="8" fillId="4" borderId="9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horizontal="left" vertical="center" wrapText="1"/>
    </xf>
    <xf numFmtId="0" fontId="8" fillId="4" borderId="0" xfId="0" applyFont="1" applyFill="1" applyAlignment="1">
      <alignment horizontal="center" vertical="center" wrapText="1"/>
    </xf>
    <xf numFmtId="164" fontId="8" fillId="4" borderId="0" xfId="1" applyNumberFormat="1" applyFont="1" applyFill="1" applyAlignment="1" applyProtection="1">
      <alignment horizontal="center" vertical="center" wrapText="1"/>
    </xf>
    <xf numFmtId="165" fontId="8" fillId="4" borderId="0" xfId="0" applyNumberFormat="1" applyFont="1" applyFill="1" applyAlignment="1">
      <alignment horizontal="right" vertical="center" wrapText="1"/>
    </xf>
    <xf numFmtId="0" fontId="8" fillId="4" borderId="13" xfId="0" applyFont="1" applyFill="1" applyBorder="1" applyAlignment="1">
      <alignment horizontal="left" vertical="center" wrapText="1"/>
    </xf>
    <xf numFmtId="0" fontId="7" fillId="4" borderId="0" xfId="0" applyFont="1" applyFill="1" applyAlignment="1">
      <alignment horizontal="center" vertical="center" wrapText="1"/>
    </xf>
    <xf numFmtId="0" fontId="10" fillId="4" borderId="0" xfId="0" applyFont="1" applyFill="1" applyAlignment="1">
      <alignment horizontal="left" vertical="center" wrapText="1"/>
    </xf>
    <xf numFmtId="0" fontId="10" fillId="4" borderId="0" xfId="0" applyFont="1" applyFill="1" applyAlignment="1">
      <alignment horizontal="center" vertical="center" wrapText="1"/>
    </xf>
    <xf numFmtId="0" fontId="10" fillId="4" borderId="0" xfId="0" applyFont="1" applyFill="1" applyAlignment="1">
      <alignment horizontal="right" vertical="center" wrapText="1"/>
    </xf>
    <xf numFmtId="165" fontId="10" fillId="4" borderId="0" xfId="0" applyNumberFormat="1" applyFont="1" applyFill="1" applyAlignment="1">
      <alignment horizontal="right" vertical="center" wrapText="1"/>
    </xf>
    <xf numFmtId="0" fontId="10" fillId="4" borderId="0" xfId="0" applyFont="1" applyFill="1" applyAlignment="1">
      <alignment horizontal="center" vertical="center"/>
    </xf>
    <xf numFmtId="0" fontId="9" fillId="4" borderId="0" xfId="0" applyFont="1" applyFill="1" applyAlignment="1">
      <alignment horizontal="right" vertical="center" wrapText="1"/>
    </xf>
    <xf numFmtId="3" fontId="9" fillId="4" borderId="0" xfId="0" applyNumberFormat="1" applyFont="1" applyFill="1" applyAlignment="1">
      <alignment horizontal="right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horizontal="center" vertical="center"/>
    </xf>
    <xf numFmtId="165" fontId="8" fillId="4" borderId="0" xfId="0" applyNumberFormat="1" applyFont="1" applyFill="1" applyAlignment="1">
      <alignment horizontal="right" vertical="center"/>
    </xf>
    <xf numFmtId="0" fontId="8" fillId="4" borderId="0" xfId="0" applyFont="1" applyFill="1" applyAlignment="1">
      <alignment horizontal="left" vertical="center"/>
    </xf>
    <xf numFmtId="3" fontId="8" fillId="0" borderId="8" xfId="0" applyNumberFormat="1" applyFont="1" applyBorder="1" applyAlignment="1">
      <alignment horizontal="right" vertical="center"/>
    </xf>
    <xf numFmtId="0" fontId="10" fillId="4" borderId="9" xfId="0" applyFont="1" applyFill="1" applyBorder="1" applyAlignment="1">
      <alignment horizontal="left" vertical="center" wrapText="1"/>
    </xf>
    <xf numFmtId="0" fontId="10" fillId="4" borderId="0" xfId="0" applyFont="1" applyFill="1" applyAlignment="1">
      <alignment horizontal="left" vertical="center" wrapText="1"/>
    </xf>
    <xf numFmtId="0" fontId="12" fillId="0" borderId="9" xfId="0" applyFont="1" applyBorder="1" applyAlignment="1" applyProtection="1">
      <alignment horizontal="left" vertical="top" wrapText="1"/>
      <protection locked="0"/>
    </xf>
    <xf numFmtId="0" fontId="12" fillId="0" borderId="0" xfId="0" applyFont="1" applyAlignment="1" applyProtection="1">
      <alignment horizontal="left" vertical="top" wrapText="1"/>
      <protection locked="0"/>
    </xf>
    <xf numFmtId="0" fontId="12" fillId="0" borderId="13" xfId="0" applyFont="1" applyBorder="1" applyAlignment="1" applyProtection="1">
      <alignment horizontal="left" vertical="top" wrapText="1"/>
      <protection locked="0"/>
    </xf>
    <xf numFmtId="0" fontId="9" fillId="4" borderId="9" xfId="0" applyFont="1" applyFill="1" applyBorder="1" applyAlignment="1">
      <alignment horizontal="right" vertical="center" wrapText="1"/>
    </xf>
    <xf numFmtId="0" fontId="9" fillId="4" borderId="0" xfId="0" applyFont="1" applyFill="1" applyAlignment="1">
      <alignment horizontal="right" vertical="center" wrapText="1"/>
    </xf>
    <xf numFmtId="0" fontId="12" fillId="0" borderId="9" xfId="0" applyFont="1" applyBorder="1" applyAlignment="1" applyProtection="1">
      <alignment horizontal="center" vertical="top" wrapText="1"/>
      <protection locked="0"/>
    </xf>
    <xf numFmtId="0" fontId="12" fillId="0" borderId="0" xfId="0" applyFont="1" applyAlignment="1" applyProtection="1">
      <alignment horizontal="center" vertical="top" wrapText="1"/>
      <protection locked="0"/>
    </xf>
    <xf numFmtId="0" fontId="12" fillId="0" borderId="14" xfId="0" applyFont="1" applyBorder="1" applyAlignment="1" applyProtection="1">
      <alignment horizontal="center" vertical="top" wrapText="1"/>
      <protection locked="0"/>
    </xf>
    <xf numFmtId="0" fontId="12" fillId="0" borderId="1" xfId="0" applyFont="1" applyBorder="1" applyAlignment="1" applyProtection="1">
      <alignment horizontal="center" vertical="top" wrapText="1"/>
      <protection locked="0"/>
    </xf>
    <xf numFmtId="0" fontId="12" fillId="4" borderId="0" xfId="0" applyFont="1" applyFill="1" applyAlignment="1">
      <alignment horizontal="center" vertical="top" wrapText="1"/>
    </xf>
    <xf numFmtId="0" fontId="12" fillId="4" borderId="1" xfId="0" applyFont="1" applyFill="1" applyBorder="1" applyAlignment="1">
      <alignment horizontal="center" vertical="top" wrapText="1"/>
    </xf>
    <xf numFmtId="0" fontId="12" fillId="0" borderId="13" xfId="0" applyFont="1" applyBorder="1" applyAlignment="1" applyProtection="1">
      <alignment horizontal="center" vertical="top" wrapText="1"/>
      <protection locked="0"/>
    </xf>
    <xf numFmtId="0" fontId="12" fillId="0" borderId="15" xfId="0" applyFont="1" applyBorder="1" applyAlignment="1" applyProtection="1">
      <alignment horizontal="center" vertical="top" wrapText="1"/>
      <protection locked="0"/>
    </xf>
    <xf numFmtId="0" fontId="16" fillId="6" borderId="9" xfId="0" applyFont="1" applyFill="1" applyBorder="1" applyAlignment="1">
      <alignment horizontal="left" vertical="center" wrapText="1"/>
    </xf>
    <xf numFmtId="0" fontId="16" fillId="6" borderId="0" xfId="0" applyFont="1" applyFill="1" applyAlignment="1">
      <alignment horizontal="left" vertical="center" wrapText="1"/>
    </xf>
    <xf numFmtId="0" fontId="16" fillId="6" borderId="13" xfId="0" applyFont="1" applyFill="1" applyBorder="1" applyAlignment="1">
      <alignment horizontal="left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165" fontId="8" fillId="2" borderId="9" xfId="0" applyNumberFormat="1" applyFont="1" applyFill="1" applyBorder="1" applyAlignment="1">
      <alignment horizontal="left" vertical="center" wrapText="1"/>
    </xf>
    <xf numFmtId="165" fontId="8" fillId="2" borderId="0" xfId="0" applyNumberFormat="1" applyFont="1" applyFill="1" applyAlignment="1">
      <alignment horizontal="left" vertical="center" wrapText="1"/>
    </xf>
    <xf numFmtId="0" fontId="7" fillId="0" borderId="6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/>
    </xf>
    <xf numFmtId="0" fontId="8" fillId="4" borderId="0" xfId="0" applyFont="1" applyFill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" fillId="4" borderId="14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right" vertical="center" wrapText="1"/>
    </xf>
    <xf numFmtId="0" fontId="8" fillId="4" borderId="0" xfId="0" applyFont="1" applyFill="1" applyAlignment="1">
      <alignment horizontal="right" vertical="center" wrapText="1"/>
    </xf>
    <xf numFmtId="0" fontId="17" fillId="0" borderId="0" xfId="0" applyFont="1" applyAlignment="1" applyProtection="1">
      <alignment horizontal="left" vertical="center" wrapText="1"/>
      <protection locked="0"/>
    </xf>
    <xf numFmtId="0" fontId="17" fillId="0" borderId="13" xfId="0" applyFont="1" applyBorder="1" applyAlignment="1" applyProtection="1">
      <alignment horizontal="left" vertical="center" wrapText="1"/>
      <protection locked="0"/>
    </xf>
    <xf numFmtId="0" fontId="25" fillId="4" borderId="9" xfId="0" applyFont="1" applyFill="1" applyBorder="1" applyAlignment="1">
      <alignment horizontal="right" vertical="center" wrapText="1"/>
    </xf>
    <xf numFmtId="0" fontId="25" fillId="4" borderId="0" xfId="0" applyFont="1" applyFill="1" applyAlignment="1">
      <alignment horizontal="right" vertical="center" wrapText="1"/>
    </xf>
    <xf numFmtId="0" fontId="15" fillId="0" borderId="9" xfId="0" applyFont="1" applyBorder="1" applyAlignment="1">
      <alignment horizontal="left" wrapText="1"/>
    </xf>
    <xf numFmtId="0" fontId="15" fillId="0" borderId="0" xfId="0" applyFont="1" applyAlignment="1">
      <alignment horizontal="left"/>
    </xf>
    <xf numFmtId="0" fontId="15" fillId="0" borderId="9" xfId="0" applyFont="1" applyBorder="1" applyAlignment="1">
      <alignment horizontal="left"/>
    </xf>
    <xf numFmtId="0" fontId="27" fillId="4" borderId="9" xfId="0" applyFont="1" applyFill="1" applyBorder="1" applyAlignment="1">
      <alignment horizontal="right" vertical="center" wrapText="1"/>
    </xf>
    <xf numFmtId="0" fontId="27" fillId="4" borderId="0" xfId="0" applyFont="1" applyFill="1" applyAlignment="1">
      <alignment horizontal="right" vertical="center" wrapText="1"/>
    </xf>
    <xf numFmtId="0" fontId="9" fillId="3" borderId="0" xfId="0" applyFont="1" applyFill="1" applyAlignment="1" applyProtection="1">
      <alignment horizontal="center" vertical="center" wrapText="1"/>
      <protection locked="0"/>
    </xf>
    <xf numFmtId="0" fontId="28" fillId="4" borderId="0" xfId="0" applyFont="1" applyFill="1" applyAlignment="1">
      <alignment horizontal="right" vertical="center" wrapText="1"/>
    </xf>
    <xf numFmtId="0" fontId="17" fillId="0" borderId="0" xfId="0" applyFont="1" applyAlignment="1" applyProtection="1">
      <alignment horizontal="center" vertical="center" wrapText="1"/>
      <protection locked="0"/>
    </xf>
    <xf numFmtId="0" fontId="17" fillId="0" borderId="13" xfId="0" applyFont="1" applyBorder="1" applyAlignment="1" applyProtection="1">
      <alignment horizontal="center" vertical="center" wrapText="1"/>
      <protection locked="0"/>
    </xf>
    <xf numFmtId="0" fontId="8" fillId="4" borderId="0" xfId="0" applyFont="1" applyFill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9" fillId="4" borderId="9" xfId="0" applyFont="1" applyFill="1" applyBorder="1" applyAlignment="1">
      <alignment horizontal="left" vertical="center" wrapText="1"/>
    </xf>
    <xf numFmtId="0" fontId="9" fillId="4" borderId="0" xfId="0" applyFont="1" applyFill="1" applyAlignment="1">
      <alignment horizontal="left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24" fillId="0" borderId="9" xfId="0" applyFont="1" applyBorder="1" applyAlignment="1" applyProtection="1">
      <alignment horizontal="center" vertical="center"/>
      <protection locked="0"/>
    </xf>
    <xf numFmtId="0" fontId="24" fillId="0" borderId="0" xfId="0" applyFont="1" applyAlignment="1" applyProtection="1">
      <alignment horizontal="center" vertical="center"/>
      <protection locked="0"/>
    </xf>
    <xf numFmtId="0" fontId="24" fillId="0" borderId="13" xfId="0" applyFont="1" applyBorder="1" applyAlignment="1" applyProtection="1">
      <alignment horizontal="center" vertical="center"/>
      <protection locked="0"/>
    </xf>
    <xf numFmtId="0" fontId="8" fillId="0" borderId="9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4" borderId="9" xfId="0" applyFont="1" applyFill="1" applyBorder="1" applyAlignment="1">
      <alignment horizontal="left" vertical="center" wrapText="1"/>
    </xf>
    <xf numFmtId="0" fontId="28" fillId="0" borderId="9" xfId="2" applyFont="1" applyFill="1" applyBorder="1" applyAlignment="1" applyProtection="1">
      <alignment horizontal="left" vertical="center" wrapText="1"/>
    </xf>
    <xf numFmtId="0" fontId="28" fillId="0" borderId="0" xfId="2" applyFont="1" applyFill="1" applyBorder="1" applyAlignment="1" applyProtection="1">
      <alignment horizontal="left" vertical="center" wrapText="1"/>
    </xf>
    <xf numFmtId="0" fontId="13" fillId="0" borderId="2" xfId="0" applyFont="1" applyBorder="1" applyAlignment="1" applyProtection="1">
      <alignment horizontal="left" vertical="center" wrapText="1"/>
      <protection locked="0"/>
    </xf>
    <xf numFmtId="0" fontId="13" fillId="0" borderId="3" xfId="0" applyFont="1" applyBorder="1" applyAlignment="1" applyProtection="1">
      <alignment horizontal="left" vertical="center" wrapText="1"/>
      <protection locked="0"/>
    </xf>
    <xf numFmtId="4" fontId="10" fillId="5" borderId="5" xfId="0" applyNumberFormat="1" applyFont="1" applyFill="1" applyBorder="1" applyAlignment="1">
      <alignment horizontal="right" vertical="center" wrapText="1"/>
    </xf>
    <xf numFmtId="4" fontId="10" fillId="5" borderId="5" xfId="0" applyNumberFormat="1" applyFont="1" applyFill="1" applyBorder="1" applyAlignment="1">
      <alignment horizontal="center" vertical="center" wrapText="1"/>
    </xf>
    <xf numFmtId="4" fontId="19" fillId="0" borderId="5" xfId="0" applyNumberFormat="1" applyFont="1" applyBorder="1" applyAlignment="1" applyProtection="1">
      <alignment horizontal="left" vertical="center" wrapText="1"/>
      <protection locked="0"/>
    </xf>
    <xf numFmtId="0" fontId="8" fillId="5" borderId="2" xfId="0" applyFont="1" applyFill="1" applyBorder="1" applyAlignment="1">
      <alignment horizontal="right" vertical="center" wrapText="1"/>
    </xf>
    <xf numFmtId="0" fontId="8" fillId="5" borderId="4" xfId="0" applyFont="1" applyFill="1" applyBorder="1" applyAlignment="1">
      <alignment horizontal="right" vertical="center" wrapText="1"/>
    </xf>
    <xf numFmtId="0" fontId="8" fillId="5" borderId="2" xfId="0" applyFont="1" applyFill="1" applyBorder="1" applyAlignment="1">
      <alignment horizontal="right" vertical="center"/>
    </xf>
    <xf numFmtId="0" fontId="8" fillId="5" borderId="4" xfId="0" applyFont="1" applyFill="1" applyBorder="1" applyAlignment="1">
      <alignment horizontal="right" vertical="center"/>
    </xf>
    <xf numFmtId="0" fontId="13" fillId="0" borderId="5" xfId="0" applyFont="1" applyBorder="1" applyAlignment="1" applyProtection="1">
      <alignment horizontal="left" vertical="center" wrapText="1"/>
      <protection locked="0"/>
    </xf>
    <xf numFmtId="0" fontId="8" fillId="5" borderId="12" xfId="0" applyFont="1" applyFill="1" applyBorder="1" applyAlignment="1">
      <alignment horizontal="right" vertical="center" wrapText="1"/>
    </xf>
    <xf numFmtId="0" fontId="8" fillId="5" borderId="7" xfId="0" applyFont="1" applyFill="1" applyBorder="1" applyAlignment="1">
      <alignment horizontal="right" vertical="center" wrapText="1"/>
    </xf>
    <xf numFmtId="0" fontId="8" fillId="5" borderId="9" xfId="0" applyFont="1" applyFill="1" applyBorder="1" applyAlignment="1">
      <alignment horizontal="right" vertical="center" wrapText="1"/>
    </xf>
    <xf numFmtId="0" fontId="8" fillId="5" borderId="13" xfId="0" applyFont="1" applyFill="1" applyBorder="1" applyAlignment="1">
      <alignment horizontal="right" vertical="center" wrapText="1"/>
    </xf>
    <xf numFmtId="0" fontId="8" fillId="5" borderId="14" xfId="0" applyFont="1" applyFill="1" applyBorder="1" applyAlignment="1">
      <alignment horizontal="right" vertical="center" wrapText="1"/>
    </xf>
    <xf numFmtId="0" fontId="8" fillId="5" borderId="15" xfId="0" applyFont="1" applyFill="1" applyBorder="1" applyAlignment="1">
      <alignment horizontal="right" vertical="center" wrapText="1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8" fillId="5" borderId="3" xfId="0" applyFont="1" applyFill="1" applyBorder="1" applyAlignment="1">
      <alignment horizontal="right" vertical="center" wrapText="1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right" vertical="center" wrapText="1"/>
    </xf>
    <xf numFmtId="0" fontId="9" fillId="3" borderId="3" xfId="0" applyFont="1" applyFill="1" applyBorder="1" applyAlignment="1">
      <alignment horizontal="right" vertical="center" wrapText="1"/>
    </xf>
    <xf numFmtId="0" fontId="9" fillId="3" borderId="4" xfId="0" applyFont="1" applyFill="1" applyBorder="1" applyAlignment="1">
      <alignment horizontal="right" vertical="center" wrapText="1"/>
    </xf>
    <xf numFmtId="165" fontId="9" fillId="4" borderId="2" xfId="0" applyNumberFormat="1" applyFont="1" applyFill="1" applyBorder="1" applyAlignment="1">
      <alignment horizontal="right" vertical="center" wrapText="1"/>
    </xf>
    <xf numFmtId="165" fontId="9" fillId="4" borderId="3" xfId="0" applyNumberFormat="1" applyFont="1" applyFill="1" applyBorder="1" applyAlignment="1">
      <alignment horizontal="right" vertical="center" wrapText="1"/>
    </xf>
    <xf numFmtId="165" fontId="9" fillId="4" borderId="4" xfId="0" applyNumberFormat="1" applyFont="1" applyFill="1" applyBorder="1" applyAlignment="1">
      <alignment horizontal="right" vertical="center" wrapText="1"/>
    </xf>
    <xf numFmtId="0" fontId="6" fillId="11" borderId="2" xfId="0" applyFont="1" applyFill="1" applyBorder="1" applyAlignment="1">
      <alignment horizontal="left" vertical="center" wrapText="1"/>
    </xf>
    <xf numFmtId="0" fontId="6" fillId="11" borderId="3" xfId="0" applyFont="1" applyFill="1" applyBorder="1" applyAlignment="1">
      <alignment horizontal="left" vertical="center" wrapText="1"/>
    </xf>
    <xf numFmtId="0" fontId="6" fillId="11" borderId="4" xfId="0" applyFont="1" applyFill="1" applyBorder="1" applyAlignment="1">
      <alignment horizontal="left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33" fillId="0" borderId="9" xfId="0" applyFont="1" applyBorder="1" applyAlignment="1">
      <alignment horizontal="left" vertical="center" wrapText="1"/>
    </xf>
    <xf numFmtId="0" fontId="9" fillId="5" borderId="5" xfId="0" applyFont="1" applyFill="1" applyBorder="1" applyAlignment="1">
      <alignment horizontal="right" vertical="center" wrapText="1"/>
    </xf>
    <xf numFmtId="0" fontId="10" fillId="5" borderId="5" xfId="0" applyFont="1" applyFill="1" applyBorder="1" applyAlignment="1">
      <alignment horizontal="right" vertical="center" wrapText="1"/>
    </xf>
    <xf numFmtId="0" fontId="9" fillId="5" borderId="2" xfId="0" applyFont="1" applyFill="1" applyBorder="1" applyAlignment="1">
      <alignment horizontal="right" vertical="center" wrapText="1"/>
    </xf>
    <xf numFmtId="0" fontId="9" fillId="5" borderId="4" xfId="0" applyFont="1" applyFill="1" applyBorder="1" applyAlignment="1">
      <alignment horizontal="right" vertical="center" wrapText="1"/>
    </xf>
    <xf numFmtId="0" fontId="10" fillId="5" borderId="2" xfId="0" applyFont="1" applyFill="1" applyBorder="1" applyAlignment="1">
      <alignment horizontal="right" wrapText="1"/>
    </xf>
    <xf numFmtId="0" fontId="10" fillId="5" borderId="4" xfId="0" applyFont="1" applyFill="1" applyBorder="1" applyAlignment="1">
      <alignment horizontal="right" wrapText="1"/>
    </xf>
    <xf numFmtId="0" fontId="31" fillId="0" borderId="5" xfId="0" applyFont="1" applyBorder="1" applyAlignment="1" applyProtection="1">
      <alignment horizontal="left" vertical="center" wrapText="1"/>
      <protection locked="0"/>
    </xf>
    <xf numFmtId="4" fontId="6" fillId="11" borderId="5" xfId="0" applyNumberFormat="1" applyFont="1" applyFill="1" applyBorder="1" applyAlignment="1">
      <alignment horizontal="left" vertical="center" wrapText="1"/>
    </xf>
    <xf numFmtId="0" fontId="12" fillId="0" borderId="5" xfId="0" applyFont="1" applyBorder="1" applyAlignment="1" applyProtection="1">
      <alignment horizontal="left" vertical="top" wrapText="1"/>
      <protection locked="0"/>
    </xf>
    <xf numFmtId="0" fontId="12" fillId="0" borderId="5" xfId="0" applyFont="1" applyBorder="1" applyAlignment="1" applyProtection="1">
      <alignment horizontal="left" vertical="top"/>
      <protection locked="0"/>
    </xf>
    <xf numFmtId="0" fontId="8" fillId="5" borderId="5" xfId="0" applyFont="1" applyFill="1" applyBorder="1" applyAlignment="1">
      <alignment horizontal="right" vertical="center" wrapText="1"/>
    </xf>
    <xf numFmtId="0" fontId="0" fillId="0" borderId="9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1" fillId="4" borderId="2" xfId="0" applyFont="1" applyFill="1" applyBorder="1" applyAlignment="1">
      <alignment horizontal="right" vertical="center" wrapText="1"/>
    </xf>
    <xf numFmtId="0" fontId="11" fillId="4" borderId="3" xfId="0" applyFont="1" applyFill="1" applyBorder="1" applyAlignment="1">
      <alignment horizontal="right" vertical="center" wrapText="1"/>
    </xf>
    <xf numFmtId="165" fontId="11" fillId="4" borderId="2" xfId="0" applyNumberFormat="1" applyFont="1" applyFill="1" applyBorder="1" applyAlignment="1">
      <alignment horizontal="right" vertical="center" wrapText="1"/>
    </xf>
    <xf numFmtId="165" fontId="11" fillId="4" borderId="3" xfId="0" applyNumberFormat="1" applyFont="1" applyFill="1" applyBorder="1" applyAlignment="1">
      <alignment horizontal="right" vertical="center" wrapText="1"/>
    </xf>
    <xf numFmtId="165" fontId="11" fillId="4" borderId="4" xfId="0" applyNumberFormat="1" applyFont="1" applyFill="1" applyBorder="1" applyAlignment="1">
      <alignment horizontal="right" vertical="center" wrapText="1"/>
    </xf>
    <xf numFmtId="0" fontId="8" fillId="4" borderId="5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 wrapText="1"/>
    </xf>
    <xf numFmtId="0" fontId="15" fillId="0" borderId="9" xfId="0" applyFont="1" applyBorder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6" fillId="5" borderId="1" xfId="0" applyFont="1" applyFill="1" applyBorder="1" applyAlignment="1">
      <alignment horizontal="right" vertical="center" wrapText="1"/>
    </xf>
    <xf numFmtId="0" fontId="23" fillId="5" borderId="1" xfId="0" applyFont="1" applyFill="1" applyBorder="1" applyAlignment="1">
      <alignment horizontal="left" vertical="center" wrapText="1"/>
    </xf>
    <xf numFmtId="0" fontId="6" fillId="11" borderId="2" xfId="0" applyFont="1" applyFill="1" applyBorder="1" applyAlignment="1">
      <alignment horizontal="center" vertical="center" wrapText="1"/>
    </xf>
    <xf numFmtId="0" fontId="6" fillId="11" borderId="3" xfId="0" applyFont="1" applyFill="1" applyBorder="1" applyAlignment="1">
      <alignment horizontal="center" vertical="center" wrapText="1"/>
    </xf>
    <xf numFmtId="0" fontId="6" fillId="11" borderId="4" xfId="0" applyFont="1" applyFill="1" applyBorder="1" applyAlignment="1">
      <alignment horizontal="center" vertical="center" wrapText="1"/>
    </xf>
    <xf numFmtId="0" fontId="6" fillId="11" borderId="5" xfId="0" applyFont="1" applyFill="1" applyBorder="1" applyAlignment="1">
      <alignment horizontal="left" vertical="center" wrapText="1"/>
    </xf>
    <xf numFmtId="0" fontId="14" fillId="0" borderId="9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6" fillId="11" borderId="10" xfId="0" applyFont="1" applyFill="1" applyBorder="1" applyAlignment="1">
      <alignment horizontal="left" vertical="center"/>
    </xf>
    <xf numFmtId="0" fontId="6" fillId="11" borderId="11" xfId="0" applyFont="1" applyFill="1" applyBorder="1" applyAlignment="1">
      <alignment horizontal="left" vertical="center"/>
    </xf>
    <xf numFmtId="0" fontId="8" fillId="5" borderId="8" xfId="0" applyFont="1" applyFill="1" applyBorder="1" applyAlignment="1">
      <alignment horizontal="center" vertical="center"/>
    </xf>
    <xf numFmtId="0" fontId="8" fillId="5" borderId="10" xfId="0" applyFont="1" applyFill="1" applyBorder="1" applyAlignment="1">
      <alignment horizontal="center" vertical="center"/>
    </xf>
    <xf numFmtId="0" fontId="8" fillId="5" borderId="12" xfId="0" applyFont="1" applyFill="1" applyBorder="1" applyAlignment="1">
      <alignment horizontal="right" vertical="center"/>
    </xf>
    <xf numFmtId="0" fontId="8" fillId="5" borderId="7" xfId="0" applyFont="1" applyFill="1" applyBorder="1" applyAlignment="1">
      <alignment horizontal="right" vertical="center"/>
    </xf>
    <xf numFmtId="0" fontId="8" fillId="5" borderId="14" xfId="0" applyFont="1" applyFill="1" applyBorder="1" applyAlignment="1">
      <alignment horizontal="right" vertical="center"/>
    </xf>
    <xf numFmtId="0" fontId="8" fillId="5" borderId="15" xfId="0" applyFont="1" applyFill="1" applyBorder="1" applyAlignment="1">
      <alignment horizontal="right" vertical="center"/>
    </xf>
    <xf numFmtId="0" fontId="9" fillId="4" borderId="5" xfId="0" applyFont="1" applyFill="1" applyBorder="1" applyAlignment="1">
      <alignment horizontal="right" vertical="center" wrapText="1"/>
    </xf>
    <xf numFmtId="0" fontId="11" fillId="6" borderId="2" xfId="0" applyFont="1" applyFill="1" applyBorder="1" applyAlignment="1">
      <alignment horizontal="left" vertical="center" wrapText="1"/>
    </xf>
    <xf numFmtId="0" fontId="11" fillId="6" borderId="3" xfId="0" applyFont="1" applyFill="1" applyBorder="1" applyAlignment="1">
      <alignment horizontal="left" vertical="center" wrapText="1"/>
    </xf>
    <xf numFmtId="0" fontId="11" fillId="6" borderId="4" xfId="0" applyFont="1" applyFill="1" applyBorder="1" applyAlignment="1">
      <alignment horizontal="left" vertical="center" wrapText="1"/>
    </xf>
    <xf numFmtId="0" fontId="14" fillId="0" borderId="0" xfId="0" applyFont="1" applyAlignment="1">
      <alignment horizontal="left" vertical="top" wrapText="1"/>
    </xf>
    <xf numFmtId="0" fontId="10" fillId="5" borderId="9" xfId="0" applyFont="1" applyFill="1" applyBorder="1" applyAlignment="1">
      <alignment horizontal="right" vertical="center"/>
    </xf>
    <xf numFmtId="0" fontId="10" fillId="5" borderId="0" xfId="0" applyFont="1" applyFill="1" applyAlignment="1">
      <alignment horizontal="right" vertical="center"/>
    </xf>
    <xf numFmtId="0" fontId="12" fillId="0" borderId="9" xfId="0" applyFont="1" applyBorder="1" applyAlignment="1" applyProtection="1">
      <alignment horizontal="right" vertical="center" wrapText="1"/>
      <protection locked="0"/>
    </xf>
    <xf numFmtId="0" fontId="12" fillId="0" borderId="0" xfId="0" applyFont="1" applyAlignment="1" applyProtection="1">
      <alignment horizontal="right" vertical="center" wrapText="1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0" fontId="12" fillId="0" borderId="13" xfId="0" applyFont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12" fillId="0" borderId="15" xfId="0" applyFont="1" applyBorder="1" applyAlignment="1" applyProtection="1">
      <alignment horizontal="center" vertical="center" wrapText="1"/>
      <protection locked="0"/>
    </xf>
    <xf numFmtId="0" fontId="10" fillId="5" borderId="14" xfId="0" applyFont="1" applyFill="1" applyBorder="1" applyAlignment="1">
      <alignment horizontal="right" vertical="center"/>
    </xf>
    <xf numFmtId="0" fontId="10" fillId="5" borderId="1" xfId="0" applyFont="1" applyFill="1" applyBorder="1" applyAlignment="1">
      <alignment horizontal="right" vertical="center"/>
    </xf>
    <xf numFmtId="0" fontId="12" fillId="0" borderId="12" xfId="0" applyFont="1" applyBorder="1" applyAlignment="1" applyProtection="1">
      <alignment horizontal="left" vertical="top" wrapText="1"/>
      <protection locked="0"/>
    </xf>
    <xf numFmtId="0" fontId="12" fillId="0" borderId="6" xfId="0" applyFont="1" applyBorder="1" applyAlignment="1" applyProtection="1">
      <alignment horizontal="left" vertical="top" wrapText="1"/>
      <protection locked="0"/>
    </xf>
    <xf numFmtId="0" fontId="12" fillId="0" borderId="7" xfId="0" applyFont="1" applyBorder="1" applyAlignment="1" applyProtection="1">
      <alignment horizontal="left" vertical="top" wrapText="1"/>
      <protection locked="0"/>
    </xf>
    <xf numFmtId="0" fontId="12" fillId="0" borderId="14" xfId="0" applyFont="1" applyBorder="1" applyAlignment="1" applyProtection="1">
      <alignment horizontal="left" vertical="top" wrapText="1"/>
      <protection locked="0"/>
    </xf>
    <xf numFmtId="0" fontId="12" fillId="0" borderId="1" xfId="0" applyFont="1" applyBorder="1" applyAlignment="1" applyProtection="1">
      <alignment horizontal="left" vertical="top" wrapText="1"/>
      <protection locked="0"/>
    </xf>
    <xf numFmtId="0" fontId="12" fillId="0" borderId="15" xfId="0" applyFont="1" applyBorder="1" applyAlignment="1" applyProtection="1">
      <alignment horizontal="left" vertical="top" wrapText="1"/>
      <protection locked="0"/>
    </xf>
    <xf numFmtId="0" fontId="12" fillId="0" borderId="13" xfId="0" applyFont="1" applyBorder="1" applyAlignment="1" applyProtection="1">
      <alignment horizontal="right" vertical="center" wrapText="1"/>
      <protection locked="0"/>
    </xf>
    <xf numFmtId="0" fontId="8" fillId="5" borderId="5" xfId="0" applyFont="1" applyFill="1" applyBorder="1" applyAlignment="1">
      <alignment horizontal="left" vertical="center" wrapText="1"/>
    </xf>
    <xf numFmtId="0" fontId="18" fillId="5" borderId="8" xfId="0" applyFont="1" applyFill="1" applyBorder="1" applyAlignment="1">
      <alignment horizontal="right" vertical="center"/>
    </xf>
    <xf numFmtId="0" fontId="18" fillId="5" borderId="12" xfId="0" applyFont="1" applyFill="1" applyBorder="1" applyAlignment="1">
      <alignment horizontal="center" vertical="center"/>
    </xf>
    <xf numFmtId="0" fontId="18" fillId="5" borderId="6" xfId="0" applyFont="1" applyFill="1" applyBorder="1" applyAlignment="1">
      <alignment horizontal="center" vertical="center"/>
    </xf>
    <xf numFmtId="0" fontId="11" fillId="5" borderId="6" xfId="0" applyFont="1" applyFill="1" applyBorder="1" applyAlignment="1">
      <alignment horizontal="center" vertical="center"/>
    </xf>
    <xf numFmtId="0" fontId="9" fillId="5" borderId="6" xfId="0" applyFont="1" applyFill="1" applyBorder="1" applyAlignment="1">
      <alignment horizontal="center" vertical="center"/>
    </xf>
    <xf numFmtId="0" fontId="8" fillId="8" borderId="5" xfId="0" applyFont="1" applyFill="1" applyBorder="1" applyAlignment="1">
      <alignment horizontal="center" vertical="center" wrapText="1"/>
    </xf>
    <xf numFmtId="0" fontId="8" fillId="9" borderId="5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22" fillId="5" borderId="2" xfId="0" applyFont="1" applyFill="1" applyBorder="1" applyAlignment="1">
      <alignment horizontal="right" vertical="center" wrapText="1"/>
    </xf>
    <xf numFmtId="0" fontId="22" fillId="5" borderId="3" xfId="0" applyFont="1" applyFill="1" applyBorder="1" applyAlignment="1">
      <alignment horizontal="right" vertical="center" wrapText="1"/>
    </xf>
    <xf numFmtId="0" fontId="21" fillId="5" borderId="3" xfId="0" applyFont="1" applyFill="1" applyBorder="1" applyAlignment="1">
      <alignment horizontal="left" vertical="center" wrapText="1"/>
    </xf>
    <xf numFmtId="0" fontId="21" fillId="5" borderId="4" xfId="0" applyFont="1" applyFill="1" applyBorder="1" applyAlignment="1">
      <alignment horizontal="left" vertical="center" wrapText="1"/>
    </xf>
    <xf numFmtId="0" fontId="5" fillId="5" borderId="5" xfId="0" applyFont="1" applyFill="1" applyBorder="1" applyAlignment="1">
      <alignment horizontal="left" vertical="center" wrapText="1"/>
    </xf>
    <xf numFmtId="0" fontId="8" fillId="7" borderId="5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/>
    </xf>
    <xf numFmtId="0" fontId="8" fillId="11" borderId="5" xfId="0" applyFont="1" applyFill="1" applyBorder="1" applyAlignment="1">
      <alignment horizontal="center" vertical="center" wrapText="1"/>
    </xf>
    <xf numFmtId="0" fontId="8" fillId="11" borderId="5" xfId="0" applyFont="1" applyFill="1" applyBorder="1" applyAlignment="1">
      <alignment horizontal="center" vertical="center"/>
    </xf>
    <xf numFmtId="0" fontId="8" fillId="12" borderId="5" xfId="0" applyFont="1" applyFill="1" applyBorder="1" applyAlignment="1">
      <alignment horizontal="center" vertical="center" wrapText="1"/>
    </xf>
    <xf numFmtId="0" fontId="8" fillId="12" borderId="5" xfId="0" applyFont="1" applyFill="1" applyBorder="1" applyAlignment="1">
      <alignment horizontal="center" vertical="center"/>
    </xf>
    <xf numFmtId="0" fontId="8" fillId="6" borderId="5" xfId="0" applyFont="1" applyFill="1" applyBorder="1" applyAlignment="1">
      <alignment horizontal="center" vertical="center" wrapText="1"/>
    </xf>
    <xf numFmtId="0" fontId="8" fillId="10" borderId="5" xfId="0" applyFont="1" applyFill="1" applyBorder="1" applyAlignment="1">
      <alignment horizontal="center" vertical="center" wrapText="1"/>
    </xf>
    <xf numFmtId="0" fontId="0" fillId="0" borderId="0" xfId="0" applyAlignment="1" applyProtection="1">
      <alignment horizontal="left" vertical="center" wrapText="1"/>
      <protection locked="0"/>
    </xf>
    <xf numFmtId="0" fontId="16" fillId="5" borderId="0" xfId="0" applyFont="1" applyFill="1" applyAlignment="1">
      <alignment horizontal="right" vertical="center" wrapText="1"/>
    </xf>
    <xf numFmtId="0" fontId="21" fillId="5" borderId="0" xfId="0" applyFont="1" applyFill="1" applyAlignment="1">
      <alignment horizontal="left" vertical="center" wrapText="1"/>
    </xf>
    <xf numFmtId="0" fontId="3" fillId="5" borderId="0" xfId="0" applyFont="1" applyFill="1" applyAlignment="1">
      <alignment horizontal="left" vertical="center" wrapText="1"/>
    </xf>
    <xf numFmtId="0" fontId="0" fillId="5" borderId="0" xfId="0" applyFill="1" applyAlignment="1">
      <alignment horizontal="left" vertical="center" wrapText="1"/>
    </xf>
    <xf numFmtId="0" fontId="5" fillId="5" borderId="0" xfId="0" applyFont="1" applyFill="1" applyAlignment="1">
      <alignment horizontal="left" vertical="center" wrapText="1"/>
    </xf>
    <xf numFmtId="0" fontId="8" fillId="0" borderId="0" xfId="0" applyFont="1" applyAlignment="1" applyProtection="1">
      <alignment horizontal="left" vertical="top" wrapText="1"/>
      <protection locked="0"/>
    </xf>
    <xf numFmtId="0" fontId="24" fillId="0" borderId="0" xfId="0" applyFont="1" applyAlignment="1" applyProtection="1">
      <alignment horizontal="left" vertical="top" wrapText="1"/>
      <protection locked="0"/>
    </xf>
  </cellXfs>
  <cellStyles count="3">
    <cellStyle name="Hiperłącze" xfId="2" builtinId="8"/>
    <cellStyle name="Normalny" xfId="0" builtinId="0"/>
    <cellStyle name="Procentowy" xfId="1" builtinId="5"/>
  </cellStyles>
  <dxfs count="240"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561975</xdr:colOff>
      <xdr:row>1</xdr:row>
      <xdr:rowOff>152400</xdr:rowOff>
    </xdr:from>
    <xdr:to>
      <xdr:col>7</xdr:col>
      <xdr:colOff>419100</xdr:colOff>
      <xdr:row>1</xdr:row>
      <xdr:rowOff>702945</xdr:rowOff>
    </xdr:to>
    <xdr:pic>
      <xdr:nvPicPr>
        <xdr:cNvPr id="2" name="Obraz 1" descr="Obraz zawierający tekst, Czcionka, zrzut ekranu, logo&#10;&#10;Zawartość wygenerowana przez AI może być niepoprawna.">
          <a:extLst>
            <a:ext uri="{FF2B5EF4-FFF2-40B4-BE49-F238E27FC236}">
              <a16:creationId xmlns:a16="http://schemas.microsoft.com/office/drawing/2014/main" id="{3D8FB13B-B419-6379-A33E-F0DD864A2D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14825" y="342900"/>
          <a:ext cx="3000375" cy="5467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AB44"/>
  <sheetViews>
    <sheetView tabSelected="1" view="pageBreakPreview" zoomScale="75" zoomScaleNormal="100" zoomScaleSheetLayoutView="75" workbookViewId="0">
      <selection activeCell="E7" sqref="E7:K7"/>
    </sheetView>
  </sheetViews>
  <sheetFormatPr defaultRowHeight="15" x14ac:dyDescent="0.25"/>
  <cols>
    <col min="2" max="16" width="15.7109375" customWidth="1"/>
    <col min="28" max="28" width="0" hidden="1" customWidth="1"/>
  </cols>
  <sheetData>
    <row r="2" spans="2:28" ht="60" customHeight="1" x14ac:dyDescent="0.25">
      <c r="B2" s="203"/>
      <c r="C2" s="203"/>
      <c r="D2" s="203"/>
      <c r="E2" s="203"/>
      <c r="F2" s="203"/>
      <c r="G2" s="203"/>
      <c r="H2" s="203"/>
      <c r="I2" s="203"/>
      <c r="J2" s="203"/>
      <c r="K2" s="203"/>
      <c r="AB2" t="s">
        <v>0</v>
      </c>
    </row>
    <row r="3" spans="2:28" ht="30" customHeight="1" x14ac:dyDescent="0.25">
      <c r="B3" s="226" t="s">
        <v>215</v>
      </c>
      <c r="C3" s="227"/>
      <c r="D3" s="227"/>
      <c r="E3" s="227"/>
      <c r="F3" s="227"/>
      <c r="G3" s="227"/>
      <c r="H3" s="227"/>
      <c r="I3" s="227"/>
      <c r="J3" s="227"/>
      <c r="K3" s="228"/>
    </row>
    <row r="4" spans="2:28" ht="30" customHeight="1" x14ac:dyDescent="0.25">
      <c r="B4" s="229" t="s">
        <v>220</v>
      </c>
      <c r="C4" s="230"/>
      <c r="D4" s="230"/>
      <c r="E4" s="230"/>
      <c r="F4" s="230"/>
      <c r="G4" s="230"/>
      <c r="H4" s="230"/>
      <c r="I4" s="230"/>
      <c r="J4" s="230"/>
      <c r="K4" s="231"/>
    </row>
    <row r="5" spans="2:28" ht="50.1" customHeight="1" x14ac:dyDescent="0.25">
      <c r="B5" s="204" t="s">
        <v>216</v>
      </c>
      <c r="C5" s="205"/>
      <c r="D5" s="205"/>
      <c r="E5" s="205"/>
      <c r="F5" s="205"/>
      <c r="G5" s="205"/>
      <c r="H5" s="205"/>
      <c r="I5" s="205"/>
      <c r="J5" s="205"/>
      <c r="K5" s="206"/>
      <c r="AB5" t="s">
        <v>1</v>
      </c>
    </row>
    <row r="6" spans="2:28" ht="39.950000000000003" customHeight="1" x14ac:dyDescent="0.25">
      <c r="B6" s="192" t="s">
        <v>2</v>
      </c>
      <c r="C6" s="193"/>
      <c r="D6" s="193"/>
      <c r="E6" s="193"/>
      <c r="F6" s="193"/>
      <c r="G6" s="193"/>
      <c r="H6" s="193"/>
      <c r="I6" s="193"/>
      <c r="J6" s="193"/>
      <c r="K6" s="194"/>
    </row>
    <row r="7" spans="2:28" ht="24.95" customHeight="1" x14ac:dyDescent="0.25">
      <c r="B7" s="207" t="s">
        <v>177</v>
      </c>
      <c r="C7" s="208"/>
      <c r="D7" s="208"/>
      <c r="E7" s="209"/>
      <c r="F7" s="209"/>
      <c r="G7" s="209"/>
      <c r="H7" s="209"/>
      <c r="I7" s="209"/>
      <c r="J7" s="209"/>
      <c r="K7" s="210"/>
    </row>
    <row r="8" spans="2:28" ht="24.95" customHeight="1" x14ac:dyDescent="0.25">
      <c r="B8" s="211" t="s">
        <v>178</v>
      </c>
      <c r="C8" s="212"/>
      <c r="D8" s="212"/>
      <c r="E8" s="209"/>
      <c r="F8" s="209"/>
      <c r="G8" s="209"/>
      <c r="H8" s="209"/>
      <c r="I8" s="209"/>
      <c r="J8" s="209"/>
      <c r="K8" s="210"/>
    </row>
    <row r="9" spans="2:28" ht="24.95" customHeight="1" x14ac:dyDescent="0.25">
      <c r="B9" s="211" t="s">
        <v>176</v>
      </c>
      <c r="C9" s="212"/>
      <c r="D9" s="212"/>
      <c r="E9" s="209"/>
      <c r="F9" s="209"/>
      <c r="G9" s="209"/>
      <c r="H9" s="209"/>
      <c r="I9" s="209"/>
      <c r="J9" s="209"/>
      <c r="K9" s="210"/>
    </row>
    <row r="10" spans="2:28" ht="24.95" customHeight="1" x14ac:dyDescent="0.25">
      <c r="B10" s="211" t="s">
        <v>175</v>
      </c>
      <c r="C10" s="212"/>
      <c r="D10" s="212"/>
      <c r="E10" s="209"/>
      <c r="F10" s="209"/>
      <c r="G10" s="209"/>
      <c r="H10" s="209"/>
      <c r="I10" s="209"/>
      <c r="J10" s="209"/>
      <c r="K10" s="210"/>
    </row>
    <row r="11" spans="2:28" ht="24.95" customHeight="1" x14ac:dyDescent="0.25">
      <c r="B11" s="207" t="s">
        <v>3</v>
      </c>
      <c r="C11" s="208"/>
      <c r="D11" s="208"/>
      <c r="E11" s="209"/>
      <c r="F11" s="209"/>
      <c r="G11" s="209"/>
      <c r="H11" s="209"/>
      <c r="I11" s="209"/>
      <c r="J11" s="209"/>
      <c r="K11" s="210"/>
      <c r="L11" s="213" t="s">
        <v>4</v>
      </c>
      <c r="M11" s="214"/>
      <c r="N11" s="214"/>
      <c r="O11" s="214"/>
    </row>
    <row r="12" spans="2:28" ht="69.95" customHeight="1" x14ac:dyDescent="0.25">
      <c r="B12" s="216" t="s">
        <v>5</v>
      </c>
      <c r="C12" s="217"/>
      <c r="D12" s="217"/>
      <c r="E12" s="218"/>
      <c r="F12" s="218"/>
      <c r="G12" s="219" t="s">
        <v>6</v>
      </c>
      <c r="H12" s="219"/>
      <c r="I12" s="219"/>
      <c r="J12" s="220"/>
      <c r="K12" s="221"/>
      <c r="L12" s="215"/>
      <c r="M12" s="214"/>
      <c r="N12" s="214"/>
      <c r="O12" s="214"/>
    </row>
    <row r="13" spans="2:28" ht="39.950000000000003" customHeight="1" x14ac:dyDescent="0.25">
      <c r="B13" s="192" t="s">
        <v>209</v>
      </c>
      <c r="C13" s="193"/>
      <c r="D13" s="193"/>
      <c r="E13" s="193"/>
      <c r="F13" s="193"/>
      <c r="G13" s="193"/>
      <c r="H13" s="193"/>
      <c r="I13" s="193"/>
      <c r="J13" s="193"/>
      <c r="K13" s="194"/>
    </row>
    <row r="14" spans="2:28" ht="24.95" customHeight="1" x14ac:dyDescent="0.25">
      <c r="B14" s="158" t="s">
        <v>7</v>
      </c>
      <c r="C14" s="222" t="s">
        <v>8</v>
      </c>
      <c r="D14" s="222"/>
      <c r="E14" s="222"/>
      <c r="F14" s="222"/>
      <c r="G14" s="222"/>
      <c r="H14" s="222"/>
      <c r="I14" s="160" t="s">
        <v>170</v>
      </c>
      <c r="J14" s="201" t="s">
        <v>171</v>
      </c>
      <c r="K14" s="202"/>
      <c r="L14" s="64"/>
      <c r="M14" s="97"/>
    </row>
    <row r="15" spans="2:28" ht="35.1" customHeight="1" x14ac:dyDescent="0.25">
      <c r="B15" s="158">
        <v>1</v>
      </c>
      <c r="C15" s="222" t="str">
        <f>IF('B-01'!$E$5&lt;&gt;"",'B-01'!$E$5,"")</f>
        <v/>
      </c>
      <c r="D15" s="222"/>
      <c r="E15" s="222"/>
      <c r="F15" s="222"/>
      <c r="G15" s="222"/>
      <c r="H15" s="222"/>
      <c r="I15" s="161" t="str">
        <f>IF('B-01'!$O$27&lt;&gt;"",'B-01'!$O$27,"-")</f>
        <v>-</v>
      </c>
      <c r="J15" s="162" t="str">
        <f>IF('B-01'!$K$8&lt;&gt;"",'B-01'!$K$8,"-")</f>
        <v>-</v>
      </c>
      <c r="K15" s="163" t="s">
        <v>9</v>
      </c>
      <c r="L15" s="98"/>
      <c r="M15" s="99"/>
    </row>
    <row r="16" spans="2:28" ht="35.1" customHeight="1" x14ac:dyDescent="0.25">
      <c r="B16" s="158">
        <v>2</v>
      </c>
      <c r="C16" s="222" t="str">
        <f>IF('B-02'!$E$5&lt;&gt;"",'B-02'!$E$5,"")</f>
        <v/>
      </c>
      <c r="D16" s="222"/>
      <c r="E16" s="222"/>
      <c r="F16" s="222"/>
      <c r="G16" s="222"/>
      <c r="H16" s="222"/>
      <c r="I16" s="161" t="str">
        <f>IF('B-02'!$O$27&lt;&gt;"",'B-02'!$O$27,"-")</f>
        <v>-</v>
      </c>
      <c r="J16" s="162" t="str">
        <f>IF('B-02'!$K$8&lt;&gt;"",'B-02'!$K$8,"-")</f>
        <v>-</v>
      </c>
      <c r="K16" s="163" t="s">
        <v>9</v>
      </c>
      <c r="L16" s="197" t="s">
        <v>10</v>
      </c>
      <c r="M16" s="198"/>
      <c r="N16" s="198"/>
      <c r="O16" s="198"/>
    </row>
    <row r="17" spans="2:23" ht="35.1" customHeight="1" x14ac:dyDescent="0.25">
      <c r="B17" s="158">
        <v>3</v>
      </c>
      <c r="C17" s="222" t="str">
        <f>IF('B-03'!$E$5&lt;&gt;"",'B-03'!$E$5,"")</f>
        <v/>
      </c>
      <c r="D17" s="222"/>
      <c r="E17" s="222"/>
      <c r="F17" s="222"/>
      <c r="G17" s="222"/>
      <c r="H17" s="222"/>
      <c r="I17" s="161" t="str">
        <f>IF('B-03'!$O$27&lt;&gt;"",'B-03'!$O$27,"-")</f>
        <v>-</v>
      </c>
      <c r="J17" s="162" t="str">
        <f>IF('B-03'!$K$8&lt;&gt;"",'B-03'!$K$8,"-")</f>
        <v>-</v>
      </c>
      <c r="K17" s="163" t="s">
        <v>9</v>
      </c>
      <c r="L17" s="197" t="s">
        <v>10</v>
      </c>
      <c r="M17" s="198"/>
      <c r="N17" s="198"/>
      <c r="O17" s="198"/>
    </row>
    <row r="18" spans="2:23" ht="35.1" customHeight="1" x14ac:dyDescent="0.25">
      <c r="B18" s="158">
        <v>4</v>
      </c>
      <c r="C18" s="222" t="str">
        <f>IF('B-04'!$E$5&lt;&gt;"",'B-04'!$E$5,"")</f>
        <v/>
      </c>
      <c r="D18" s="222"/>
      <c r="E18" s="222"/>
      <c r="F18" s="222"/>
      <c r="G18" s="222"/>
      <c r="H18" s="222"/>
      <c r="I18" s="161" t="str">
        <f>IF('B-04'!$O$27&lt;&gt;"",'B-04'!$O$27,"-")</f>
        <v>-</v>
      </c>
      <c r="J18" s="162" t="str">
        <f>IF('B-04'!$K$8&lt;&gt;"",'B-04'!$K$8,"-")</f>
        <v>-</v>
      </c>
      <c r="K18" s="163" t="s">
        <v>9</v>
      </c>
      <c r="L18" s="197" t="s">
        <v>10</v>
      </c>
      <c r="M18" s="198"/>
      <c r="N18" s="198"/>
      <c r="O18" s="198"/>
    </row>
    <row r="19" spans="2:23" ht="35.1" customHeight="1" x14ac:dyDescent="0.25">
      <c r="B19" s="158">
        <v>5</v>
      </c>
      <c r="C19" s="222" t="str">
        <f>IF('B-05'!$E$5&lt;&gt;"",'B-05'!$E$5,"")</f>
        <v/>
      </c>
      <c r="D19" s="222"/>
      <c r="E19" s="222"/>
      <c r="F19" s="222"/>
      <c r="G19" s="222"/>
      <c r="H19" s="222"/>
      <c r="I19" s="161" t="str">
        <f>IF('B-05'!$O$27&lt;&gt;"",'B-05'!$O$27,"-")</f>
        <v>-</v>
      </c>
      <c r="J19" s="162" t="str">
        <f>IF('B-05'!$K$8&lt;&gt;"",'B-05'!$K$8,"-")</f>
        <v>-</v>
      </c>
      <c r="K19" s="163" t="s">
        <v>9</v>
      </c>
      <c r="L19" s="197" t="s">
        <v>10</v>
      </c>
      <c r="M19" s="198"/>
      <c r="N19" s="198"/>
      <c r="O19" s="198"/>
    </row>
    <row r="20" spans="2:23" ht="35.1" customHeight="1" x14ac:dyDescent="0.25">
      <c r="B20" s="158">
        <v>6</v>
      </c>
      <c r="C20" s="222" t="str">
        <f>IF('B-06'!$E$5&lt;&gt;"",'B-06'!$E$5,"")</f>
        <v/>
      </c>
      <c r="D20" s="222"/>
      <c r="E20" s="222"/>
      <c r="F20" s="222"/>
      <c r="G20" s="222"/>
      <c r="H20" s="222"/>
      <c r="I20" s="161" t="str">
        <f>IF('B-06'!$O$27&lt;&gt;"",'B-06'!$O$27,"-")</f>
        <v>-</v>
      </c>
      <c r="J20" s="162" t="str">
        <f>IF('B-06'!$K$8&lt;&gt;"",'B-06'!$K$8,"-")</f>
        <v>-</v>
      </c>
      <c r="K20" s="163" t="s">
        <v>9</v>
      </c>
      <c r="L20" s="197" t="s">
        <v>10</v>
      </c>
      <c r="M20" s="198"/>
      <c r="N20" s="198"/>
      <c r="O20" s="198"/>
    </row>
    <row r="21" spans="2:23" ht="35.1" customHeight="1" x14ac:dyDescent="0.25">
      <c r="B21" s="158">
        <v>7</v>
      </c>
      <c r="C21" s="222" t="str">
        <f>IF('B-07'!$E$5&lt;&gt;"",'B-07'!$E$5,"")</f>
        <v/>
      </c>
      <c r="D21" s="222"/>
      <c r="E21" s="222"/>
      <c r="F21" s="222"/>
      <c r="G21" s="222"/>
      <c r="H21" s="222"/>
      <c r="I21" s="161" t="str">
        <f>IF('B-07'!$O$27&lt;&gt;"",'B-07'!$O$27,"-")</f>
        <v>-</v>
      </c>
      <c r="J21" s="162" t="str">
        <f>IF('B-07'!$K$8&lt;&gt;"",'B-07'!$K$8,"-")</f>
        <v>-</v>
      </c>
      <c r="K21" s="163" t="s">
        <v>9</v>
      </c>
      <c r="L21" s="197" t="s">
        <v>10</v>
      </c>
      <c r="M21" s="198"/>
      <c r="N21" s="198"/>
      <c r="O21" s="198"/>
    </row>
    <row r="22" spans="2:23" ht="35.1" customHeight="1" x14ac:dyDescent="0.25">
      <c r="B22" s="158">
        <v>8</v>
      </c>
      <c r="C22" s="222" t="str">
        <f>IF('B-08'!$E$5&lt;&gt;"",'B-08'!$E$5,"")</f>
        <v/>
      </c>
      <c r="D22" s="222"/>
      <c r="E22" s="222"/>
      <c r="F22" s="222"/>
      <c r="G22" s="222"/>
      <c r="H22" s="222"/>
      <c r="I22" s="161" t="str">
        <f>IF('B-08'!$O$27&lt;&gt;"",'B-08'!$O$27,"-")</f>
        <v>-</v>
      </c>
      <c r="J22" s="162" t="str">
        <f>IF('B-08'!$K$8&lt;&gt;"",'B-08'!$K$8,"-")</f>
        <v>-</v>
      </c>
      <c r="K22" s="163" t="s">
        <v>9</v>
      </c>
      <c r="L22" s="197" t="s">
        <v>10</v>
      </c>
      <c r="M22" s="198"/>
      <c r="N22" s="198"/>
      <c r="O22" s="198"/>
    </row>
    <row r="23" spans="2:23" ht="35.1" customHeight="1" x14ac:dyDescent="0.25">
      <c r="B23" s="158">
        <v>9</v>
      </c>
      <c r="C23" s="222" t="str">
        <f>IF('B-09'!$E$5&lt;&gt;"",'B-09'!$E$5,"")</f>
        <v/>
      </c>
      <c r="D23" s="222"/>
      <c r="E23" s="222"/>
      <c r="F23" s="222"/>
      <c r="G23" s="222"/>
      <c r="H23" s="222"/>
      <c r="I23" s="161" t="str">
        <f>IF('B-09'!$O$27&lt;&gt;"",'B-09'!$O$27,"-")</f>
        <v>-</v>
      </c>
      <c r="J23" s="162" t="str">
        <f>IF('B-09'!$K$8&lt;&gt;"",'B-09'!$K$8,"-")</f>
        <v>-</v>
      </c>
      <c r="K23" s="163" t="s">
        <v>9</v>
      </c>
      <c r="L23" s="197" t="s">
        <v>10</v>
      </c>
      <c r="M23" s="198"/>
      <c r="N23" s="198"/>
      <c r="O23" s="198"/>
    </row>
    <row r="24" spans="2:23" ht="35.1" customHeight="1" x14ac:dyDescent="0.25">
      <c r="B24" s="158">
        <v>10</v>
      </c>
      <c r="C24" s="222" t="str">
        <f>IF('B-10'!$E$5&lt;&gt;"",'B-10'!$E$5,"")</f>
        <v/>
      </c>
      <c r="D24" s="222"/>
      <c r="E24" s="222"/>
      <c r="F24" s="222"/>
      <c r="G24" s="222"/>
      <c r="H24" s="222"/>
      <c r="I24" s="161" t="str">
        <f>IF('B-10'!$O$27&lt;&gt;"",'B-10'!$O$27,"-")</f>
        <v>-</v>
      </c>
      <c r="J24" s="162" t="str">
        <f>IF('B-10'!$K$8&lt;&gt;"",'B-10'!$K$8,"-")</f>
        <v>-</v>
      </c>
      <c r="K24" s="163" t="s">
        <v>9</v>
      </c>
      <c r="L24" s="197" t="s">
        <v>10</v>
      </c>
      <c r="M24" s="198"/>
      <c r="N24" s="198"/>
      <c r="O24" s="198"/>
    </row>
    <row r="25" spans="2:23" ht="24.95" customHeight="1" x14ac:dyDescent="0.25">
      <c r="B25" s="207" t="s">
        <v>11</v>
      </c>
      <c r="C25" s="208"/>
      <c r="D25" s="208"/>
      <c r="E25" s="208"/>
      <c r="F25" s="208"/>
      <c r="G25" s="208"/>
      <c r="H25" s="208"/>
      <c r="I25" s="208"/>
      <c r="J25" s="162">
        <f>SUM(J15:J24)</f>
        <v>0</v>
      </c>
      <c r="K25" s="163" t="s">
        <v>9</v>
      </c>
      <c r="L25" s="100"/>
      <c r="M25" s="72"/>
      <c r="N25" s="101"/>
      <c r="O25" s="101"/>
    </row>
    <row r="26" spans="2:23" ht="39.950000000000003" customHeight="1" x14ac:dyDescent="0.25">
      <c r="B26" s="192" t="s">
        <v>173</v>
      </c>
      <c r="C26" s="193"/>
      <c r="D26" s="193"/>
      <c r="E26" s="193"/>
      <c r="F26" s="193"/>
      <c r="G26" s="193"/>
      <c r="H26" s="193"/>
      <c r="I26" s="193"/>
      <c r="J26" s="193"/>
      <c r="K26" s="194"/>
    </row>
    <row r="27" spans="2:23" ht="24.95" customHeight="1" x14ac:dyDescent="0.25">
      <c r="B27" s="195" t="s">
        <v>12</v>
      </c>
      <c r="C27" s="196"/>
      <c r="D27" s="196"/>
      <c r="E27" s="196"/>
      <c r="F27" s="196"/>
      <c r="G27" s="196"/>
      <c r="H27" s="164" t="s">
        <v>13</v>
      </c>
      <c r="I27" s="196" t="s">
        <v>14</v>
      </c>
      <c r="J27" s="196"/>
      <c r="K27" s="172" t="s">
        <v>15</v>
      </c>
    </row>
    <row r="28" spans="2:23" ht="24.95" customHeight="1" x14ac:dyDescent="0.25">
      <c r="B28" s="177" t="s">
        <v>188</v>
      </c>
      <c r="C28" s="178"/>
      <c r="D28" s="178"/>
      <c r="E28" s="178"/>
      <c r="F28" s="178"/>
      <c r="G28" s="178"/>
      <c r="H28" s="166" t="s">
        <v>17</v>
      </c>
      <c r="I28" s="167">
        <f>10-COUNTBLANK(C15:C24)</f>
        <v>0</v>
      </c>
      <c r="J28" s="165" t="s">
        <v>18</v>
      </c>
      <c r="K28" s="5"/>
      <c r="L28" s="72" t="s">
        <v>16</v>
      </c>
    </row>
    <row r="29" spans="2:23" ht="24.95" customHeight="1" x14ac:dyDescent="0.25">
      <c r="B29" s="177" t="s">
        <v>19</v>
      </c>
      <c r="C29" s="178"/>
      <c r="D29" s="178"/>
      <c r="E29" s="178"/>
      <c r="F29" s="178"/>
      <c r="G29" s="178"/>
      <c r="H29" s="166" t="s">
        <v>20</v>
      </c>
      <c r="I29" s="168">
        <f>'3.BilansEnergii'!Z18</f>
        <v>0</v>
      </c>
      <c r="J29" s="165" t="s">
        <v>21</v>
      </c>
      <c r="K29" s="5"/>
      <c r="L29" s="72" t="s">
        <v>16</v>
      </c>
    </row>
    <row r="30" spans="2:23" ht="24.95" customHeight="1" x14ac:dyDescent="0.25">
      <c r="B30" s="177" t="s">
        <v>22</v>
      </c>
      <c r="C30" s="178"/>
      <c r="D30" s="178"/>
      <c r="E30" s="178"/>
      <c r="F30" s="178"/>
      <c r="G30" s="178"/>
      <c r="H30" s="169" t="s">
        <v>23</v>
      </c>
      <c r="I30" s="168">
        <f>'3.BilansEnergii'!AA18</f>
        <v>0</v>
      </c>
      <c r="J30" s="165" t="s">
        <v>24</v>
      </c>
      <c r="K30" s="5"/>
      <c r="L30" s="72" t="s">
        <v>16</v>
      </c>
    </row>
    <row r="31" spans="2:23" ht="24.95" customHeight="1" x14ac:dyDescent="0.25">
      <c r="B31" s="224" t="s">
        <v>184</v>
      </c>
      <c r="C31" s="225"/>
      <c r="D31" s="225"/>
      <c r="E31" s="225"/>
      <c r="F31" s="225"/>
      <c r="G31" s="225"/>
      <c r="H31" s="166" t="s">
        <v>17</v>
      </c>
      <c r="I31" s="170">
        <f>I32+I33</f>
        <v>0</v>
      </c>
      <c r="J31" s="165" t="s">
        <v>18</v>
      </c>
      <c r="K31" s="5"/>
      <c r="L31" s="72" t="s">
        <v>16</v>
      </c>
      <c r="M31" s="97"/>
      <c r="N31" s="97"/>
      <c r="O31" s="97"/>
      <c r="P31" s="97"/>
      <c r="Q31" s="97"/>
      <c r="R31" s="97"/>
      <c r="S31" s="97"/>
      <c r="T31" s="97"/>
      <c r="U31" s="97"/>
      <c r="V31" s="97"/>
      <c r="W31" s="97"/>
    </row>
    <row r="32" spans="2:23" ht="24.95" customHeight="1" x14ac:dyDescent="0.25">
      <c r="B32" s="182" t="s">
        <v>185</v>
      </c>
      <c r="C32" s="183"/>
      <c r="D32" s="183"/>
      <c r="E32" s="183"/>
      <c r="F32" s="183"/>
      <c r="G32" s="183"/>
      <c r="H32" s="166" t="s">
        <v>17</v>
      </c>
      <c r="I32" s="171">
        <f>'3.BilansEnergii'!AB18</f>
        <v>0</v>
      </c>
      <c r="J32" s="165" t="s">
        <v>18</v>
      </c>
      <c r="K32" s="5"/>
      <c r="L32" s="72" t="s">
        <v>16</v>
      </c>
      <c r="M32" s="97"/>
      <c r="N32" s="97"/>
      <c r="O32" s="97"/>
      <c r="P32" s="97"/>
      <c r="Q32" s="97"/>
      <c r="R32" s="97"/>
      <c r="S32" s="97"/>
      <c r="T32" s="97"/>
      <c r="U32" s="97"/>
      <c r="V32" s="97"/>
      <c r="W32" s="97"/>
    </row>
    <row r="33" spans="2:23" ht="24.95" customHeight="1" x14ac:dyDescent="0.25">
      <c r="B33" s="182" t="s">
        <v>186</v>
      </c>
      <c r="C33" s="183"/>
      <c r="D33" s="183"/>
      <c r="E33" s="183"/>
      <c r="F33" s="183"/>
      <c r="G33" s="183"/>
      <c r="H33" s="166" t="s">
        <v>17</v>
      </c>
      <c r="I33" s="171">
        <f>'3.BilansEnergii'!AC18</f>
        <v>0</v>
      </c>
      <c r="J33" s="165" t="s">
        <v>18</v>
      </c>
      <c r="K33" s="5"/>
      <c r="L33" s="72" t="s">
        <v>16</v>
      </c>
      <c r="M33" s="97"/>
      <c r="N33" s="97"/>
      <c r="O33" s="97"/>
      <c r="P33" s="97"/>
      <c r="Q33" s="97"/>
      <c r="R33" s="97"/>
      <c r="S33" s="97"/>
      <c r="T33" s="97"/>
      <c r="U33" s="97"/>
      <c r="V33" s="97"/>
      <c r="W33" s="97"/>
    </row>
    <row r="34" spans="2:23" ht="39.950000000000003" customHeight="1" x14ac:dyDescent="0.25">
      <c r="B34" s="192" t="s">
        <v>25</v>
      </c>
      <c r="C34" s="193"/>
      <c r="D34" s="193"/>
      <c r="E34" s="193"/>
      <c r="F34" s="193"/>
      <c r="G34" s="193"/>
      <c r="H34" s="193"/>
      <c r="I34" s="193"/>
      <c r="J34" s="193"/>
      <c r="K34" s="194"/>
      <c r="O34" s="102"/>
      <c r="P34" s="102"/>
      <c r="Q34" s="223"/>
      <c r="R34" s="223"/>
      <c r="S34" s="223"/>
      <c r="T34" s="223"/>
    </row>
    <row r="35" spans="2:23" ht="24.95" customHeight="1" x14ac:dyDescent="0.25">
      <c r="B35" s="195" t="s">
        <v>12</v>
      </c>
      <c r="C35" s="196"/>
      <c r="D35" s="196"/>
      <c r="E35" s="196"/>
      <c r="F35" s="196"/>
      <c r="G35" s="196"/>
      <c r="H35" s="164" t="s">
        <v>13</v>
      </c>
      <c r="I35" s="196" t="s">
        <v>26</v>
      </c>
      <c r="J35" s="196"/>
      <c r="K35" s="172" t="s">
        <v>15</v>
      </c>
      <c r="O35" s="102"/>
      <c r="P35" s="103"/>
      <c r="Q35" s="223"/>
      <c r="R35" s="223"/>
      <c r="S35" s="223"/>
      <c r="T35" s="223"/>
    </row>
    <row r="36" spans="2:23" ht="24.95" customHeight="1" x14ac:dyDescent="0.25">
      <c r="B36" s="234" t="s">
        <v>190</v>
      </c>
      <c r="C36" s="222"/>
      <c r="D36" s="222"/>
      <c r="E36" s="222"/>
      <c r="F36" s="222"/>
      <c r="G36" s="222"/>
      <c r="H36" s="160" t="s">
        <v>28</v>
      </c>
      <c r="I36" s="162">
        <f>'3.BilansEnergii'!I24</f>
        <v>0</v>
      </c>
      <c r="J36" s="159" t="s">
        <v>29</v>
      </c>
      <c r="K36" s="5"/>
      <c r="L36" s="232" t="s">
        <v>30</v>
      </c>
      <c r="M36" s="233"/>
      <c r="N36" s="233"/>
    </row>
    <row r="37" spans="2:23" ht="24.95" customHeight="1" x14ac:dyDescent="0.25">
      <c r="B37" s="234"/>
      <c r="C37" s="222"/>
      <c r="D37" s="222"/>
      <c r="E37" s="222"/>
      <c r="F37" s="222"/>
      <c r="G37" s="222"/>
      <c r="H37" s="173" t="s">
        <v>33</v>
      </c>
      <c r="I37" s="174">
        <f>'3.BilansEnergii'!K24</f>
        <v>0</v>
      </c>
      <c r="J37" s="175" t="s">
        <v>34</v>
      </c>
      <c r="K37" s="5"/>
      <c r="L37" s="232" t="s">
        <v>30</v>
      </c>
      <c r="M37" s="233"/>
      <c r="N37" s="233"/>
      <c r="O37" s="99"/>
    </row>
    <row r="38" spans="2:23" ht="24.95" customHeight="1" x14ac:dyDescent="0.25">
      <c r="B38" s="177" t="s">
        <v>189</v>
      </c>
      <c r="C38" s="178"/>
      <c r="D38" s="178"/>
      <c r="E38" s="178"/>
      <c r="F38" s="178"/>
      <c r="G38" s="178"/>
      <c r="H38" s="166" t="s">
        <v>35</v>
      </c>
      <c r="I38" s="168">
        <f>'3.BilansEnergii'!I26</f>
        <v>0</v>
      </c>
      <c r="J38" s="165" t="s">
        <v>36</v>
      </c>
      <c r="K38" s="5"/>
      <c r="L38" s="232" t="s">
        <v>30</v>
      </c>
      <c r="M38" s="233"/>
      <c r="N38" s="233"/>
    </row>
    <row r="39" spans="2:23" ht="24.95" customHeight="1" x14ac:dyDescent="0.25">
      <c r="B39" s="179" t="s">
        <v>37</v>
      </c>
      <c r="C39" s="180"/>
      <c r="D39" s="180"/>
      <c r="E39" s="180"/>
      <c r="F39" s="180"/>
      <c r="G39" s="180"/>
      <c r="H39" s="180"/>
      <c r="I39" s="180"/>
      <c r="J39" s="180"/>
      <c r="K39" s="181"/>
    </row>
    <row r="40" spans="2:23" ht="24.95" customHeight="1" x14ac:dyDescent="0.25">
      <c r="B40" s="179"/>
      <c r="C40" s="180"/>
      <c r="D40" s="180"/>
      <c r="E40" s="180"/>
      <c r="F40" s="180"/>
      <c r="G40" s="180"/>
      <c r="H40" s="180"/>
      <c r="I40" s="180"/>
      <c r="J40" s="180"/>
      <c r="K40" s="181"/>
    </row>
    <row r="41" spans="2:23" ht="24.95" customHeight="1" x14ac:dyDescent="0.25">
      <c r="B41" s="184" t="s">
        <v>38</v>
      </c>
      <c r="C41" s="185"/>
      <c r="D41" s="185"/>
      <c r="E41" s="188"/>
      <c r="F41" s="188"/>
      <c r="G41" s="188"/>
      <c r="H41" s="188"/>
      <c r="I41" s="185" t="s">
        <v>217</v>
      </c>
      <c r="J41" s="185"/>
      <c r="K41" s="190"/>
    </row>
    <row r="42" spans="2:23" ht="24.95" customHeight="1" x14ac:dyDescent="0.25">
      <c r="B42" s="184"/>
      <c r="C42" s="185"/>
      <c r="D42" s="185"/>
      <c r="E42" s="188"/>
      <c r="F42" s="188"/>
      <c r="G42" s="188"/>
      <c r="H42" s="188"/>
      <c r="I42" s="185"/>
      <c r="J42" s="185"/>
      <c r="K42" s="190"/>
    </row>
    <row r="43" spans="2:23" ht="24.95" customHeight="1" x14ac:dyDescent="0.25">
      <c r="B43" s="186"/>
      <c r="C43" s="187"/>
      <c r="D43" s="187"/>
      <c r="E43" s="189"/>
      <c r="F43" s="189"/>
      <c r="G43" s="189"/>
      <c r="H43" s="189"/>
      <c r="I43" s="187"/>
      <c r="J43" s="187"/>
      <c r="K43" s="191"/>
    </row>
    <row r="44" spans="2:23" ht="160.5" customHeight="1" x14ac:dyDescent="0.25">
      <c r="B44" s="199" t="s">
        <v>172</v>
      </c>
      <c r="C44" s="200"/>
      <c r="D44" s="200"/>
      <c r="E44" s="200"/>
      <c r="F44" s="200"/>
      <c r="G44" s="200"/>
      <c r="H44" s="200"/>
      <c r="I44" s="200"/>
      <c r="J44" s="200"/>
      <c r="K44" s="200"/>
    </row>
  </sheetData>
  <sheetProtection algorithmName="SHA-512" hashValue="BqkcdtEItElM0eUDsAMC7sfJx6knNyQ8B+A+e2z2kRe5LJAhbXOvXTqHPWNnKpsV7XWf9n/dkaR6a1gBIGIXAA==" saltValue="UrxozqgbFhYP/W599p+wJQ==" spinCount="100000" sheet="1" objects="1" formatColumns="0" formatRows="0"/>
  <mergeCells count="67">
    <mergeCell ref="B3:K3"/>
    <mergeCell ref="B4:K4"/>
    <mergeCell ref="B8:D8"/>
    <mergeCell ref="L38:N38"/>
    <mergeCell ref="L37:N37"/>
    <mergeCell ref="E8:K8"/>
    <mergeCell ref="C24:H24"/>
    <mergeCell ref="B36:G37"/>
    <mergeCell ref="L21:O21"/>
    <mergeCell ref="L22:O22"/>
    <mergeCell ref="L23:O23"/>
    <mergeCell ref="L36:N36"/>
    <mergeCell ref="C19:H19"/>
    <mergeCell ref="C20:H20"/>
    <mergeCell ref="C22:H22"/>
    <mergeCell ref="C23:H23"/>
    <mergeCell ref="C14:H14"/>
    <mergeCell ref="C15:H15"/>
    <mergeCell ref="Q35:T35"/>
    <mergeCell ref="L24:O24"/>
    <mergeCell ref="L20:O20"/>
    <mergeCell ref="L19:O19"/>
    <mergeCell ref="L18:O18"/>
    <mergeCell ref="Q34:T34"/>
    <mergeCell ref="B28:G28"/>
    <mergeCell ref="B29:G29"/>
    <mergeCell ref="B30:G30"/>
    <mergeCell ref="B32:G32"/>
    <mergeCell ref="C16:H16"/>
    <mergeCell ref="B31:G31"/>
    <mergeCell ref="B25:I25"/>
    <mergeCell ref="B26:K26"/>
    <mergeCell ref="B27:G27"/>
    <mergeCell ref="I27:J27"/>
    <mergeCell ref="C17:H17"/>
    <mergeCell ref="C18:H18"/>
    <mergeCell ref="C21:H21"/>
    <mergeCell ref="L11:O12"/>
    <mergeCell ref="B12:D12"/>
    <mergeCell ref="E12:F12"/>
    <mergeCell ref="G12:I12"/>
    <mergeCell ref="J12:K12"/>
    <mergeCell ref="L17:O17"/>
    <mergeCell ref="L16:O16"/>
    <mergeCell ref="B44:K44"/>
    <mergeCell ref="J14:K14"/>
    <mergeCell ref="B2:K2"/>
    <mergeCell ref="B5:K5"/>
    <mergeCell ref="B6:K6"/>
    <mergeCell ref="B7:D7"/>
    <mergeCell ref="E7:K7"/>
    <mergeCell ref="B9:D9"/>
    <mergeCell ref="E9:K9"/>
    <mergeCell ref="B10:D10"/>
    <mergeCell ref="E10:K10"/>
    <mergeCell ref="B11:D11"/>
    <mergeCell ref="E11:K11"/>
    <mergeCell ref="B13:K13"/>
    <mergeCell ref="B38:G38"/>
    <mergeCell ref="B39:K40"/>
    <mergeCell ref="B33:G33"/>
    <mergeCell ref="B41:D43"/>
    <mergeCell ref="E41:H43"/>
    <mergeCell ref="I41:K43"/>
    <mergeCell ref="B34:K34"/>
    <mergeCell ref="B35:G35"/>
    <mergeCell ref="I35:J35"/>
  </mergeCells>
  <dataValidations count="1">
    <dataValidation type="list" allowBlank="1" showInputMessage="1" showErrorMessage="1" promptTitle="Wybierz z listy:" sqref="E12:F12" xr:uid="{00000000-0002-0000-0000-000000000000}">
      <formula1>$AB$2:$AB$5</formula1>
    </dataValidation>
  </dataValidations>
  <pageMargins left="0.7" right="0.7" top="0.75" bottom="0.75" header="0.3" footer="0.3"/>
  <pageSetup paperSize="9" scale="56" orientation="portrait" horizontalDpi="1200" verticalDpi="12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0AF1F-DED7-4FA7-94A4-DD440ED4C236}">
  <sheetPr>
    <pageSetUpPr fitToPage="1"/>
  </sheetPr>
  <dimension ref="B2:R154"/>
  <sheetViews>
    <sheetView view="pageBreakPreview" zoomScale="75" zoomScaleNormal="100" zoomScaleSheetLayoutView="75" workbookViewId="0">
      <selection activeCell="N3" sqref="N3"/>
    </sheetView>
  </sheetViews>
  <sheetFormatPr defaultRowHeight="15" x14ac:dyDescent="0.25"/>
  <cols>
    <col min="2" max="12" width="16.7109375" customWidth="1"/>
    <col min="13" max="16" width="15.7109375" customWidth="1"/>
    <col min="17" max="17" width="79" customWidth="1"/>
    <col min="18" max="18" width="68.7109375" customWidth="1"/>
  </cols>
  <sheetData>
    <row r="2" spans="2:18" ht="39.950000000000003" customHeight="1" x14ac:dyDescent="0.25">
      <c r="B2" s="301" t="str">
        <f>IF('1.StrTytułowa'!E8&lt;&gt;"",'1.StrTytułowa'!E8,"")</f>
        <v/>
      </c>
      <c r="C2" s="301"/>
      <c r="D2" s="302" t="str">
        <f>IF('1.StrTytułowa'!E7&lt;&gt;"",'1.StrTytułowa'!E7,"")</f>
        <v/>
      </c>
      <c r="E2" s="302"/>
      <c r="F2" s="302"/>
      <c r="G2" s="302"/>
      <c r="H2" s="302"/>
      <c r="I2" s="302"/>
      <c r="J2" s="302"/>
      <c r="K2" s="302"/>
      <c r="L2" s="302"/>
    </row>
    <row r="3" spans="2:18" ht="50.25" customHeight="1" x14ac:dyDescent="0.25">
      <c r="B3" s="303" t="s">
        <v>205</v>
      </c>
      <c r="C3" s="304"/>
      <c r="D3" s="304"/>
      <c r="E3" s="304"/>
      <c r="F3" s="304"/>
      <c r="G3" s="304"/>
      <c r="H3" s="304"/>
      <c r="I3" s="304"/>
      <c r="J3" s="304"/>
      <c r="K3" s="304"/>
      <c r="L3" s="305"/>
    </row>
    <row r="4" spans="2:18" ht="24.95" customHeight="1" x14ac:dyDescent="0.25">
      <c r="B4" s="306" t="s">
        <v>159</v>
      </c>
      <c r="C4" s="306"/>
      <c r="D4" s="306"/>
      <c r="E4" s="306"/>
      <c r="F4" s="306"/>
      <c r="G4" s="306"/>
      <c r="H4" s="306"/>
      <c r="I4" s="306"/>
      <c r="J4" s="306"/>
      <c r="K4" s="306"/>
      <c r="L4" s="306"/>
      <c r="M4" s="30"/>
      <c r="N4" s="31"/>
      <c r="O4" s="31"/>
      <c r="P4" s="31"/>
    </row>
    <row r="5" spans="2:18" ht="35.1" customHeight="1" x14ac:dyDescent="0.25">
      <c r="B5" s="289" t="s">
        <v>194</v>
      </c>
      <c r="C5" s="289"/>
      <c r="D5" s="289"/>
      <c r="E5" s="238"/>
      <c r="F5" s="238"/>
      <c r="G5" s="238"/>
      <c r="H5" s="238"/>
      <c r="I5" s="238"/>
      <c r="J5" s="238"/>
      <c r="K5" s="238"/>
      <c r="L5" s="253"/>
      <c r="M5" s="235" t="s">
        <v>200</v>
      </c>
      <c r="N5" s="236"/>
      <c r="O5" s="236"/>
      <c r="P5" s="236"/>
      <c r="Q5" s="236"/>
    </row>
    <row r="6" spans="2:18" ht="35.1" customHeight="1" x14ac:dyDescent="0.25">
      <c r="B6" s="242" t="s">
        <v>193</v>
      </c>
      <c r="C6" s="254"/>
      <c r="D6" s="243"/>
      <c r="E6" s="237"/>
      <c r="F6" s="238"/>
      <c r="G6" s="238"/>
      <c r="H6" s="238"/>
      <c r="I6" s="95" t="s">
        <v>202</v>
      </c>
      <c r="J6" s="94"/>
      <c r="K6" s="95" t="s">
        <v>203</v>
      </c>
      <c r="L6" s="93"/>
      <c r="M6" s="235"/>
      <c r="N6" s="236"/>
      <c r="O6" s="236"/>
      <c r="P6" s="236"/>
      <c r="Q6" s="236"/>
    </row>
    <row r="7" spans="2:18" ht="24.95" customHeight="1" x14ac:dyDescent="0.25">
      <c r="B7" s="281" t="s">
        <v>156</v>
      </c>
      <c r="C7" s="282"/>
      <c r="D7" s="28"/>
      <c r="E7" s="279" t="s">
        <v>47</v>
      </c>
      <c r="F7" s="279"/>
      <c r="G7" s="12"/>
      <c r="H7" s="36" t="s">
        <v>18</v>
      </c>
      <c r="I7" s="279" t="s">
        <v>155</v>
      </c>
      <c r="J7" s="279"/>
      <c r="K7" s="12"/>
      <c r="L7" s="36" t="s">
        <v>48</v>
      </c>
      <c r="M7" s="235"/>
      <c r="N7" s="236"/>
      <c r="O7" s="236"/>
      <c r="P7" s="236"/>
      <c r="Q7" s="236"/>
    </row>
    <row r="8" spans="2:18" ht="24.95" customHeight="1" x14ac:dyDescent="0.25">
      <c r="B8" s="242" t="s">
        <v>199</v>
      </c>
      <c r="C8" s="243"/>
      <c r="D8" s="33"/>
      <c r="E8" s="280" t="s">
        <v>49</v>
      </c>
      <c r="F8" s="280"/>
      <c r="G8" s="21"/>
      <c r="H8" s="37" t="s">
        <v>9</v>
      </c>
      <c r="I8" s="280" t="s">
        <v>50</v>
      </c>
      <c r="J8" s="280"/>
      <c r="K8" s="21"/>
      <c r="L8" s="37" t="s">
        <v>9</v>
      </c>
      <c r="M8" s="235"/>
      <c r="N8" s="236"/>
      <c r="O8" s="236"/>
      <c r="P8" s="236"/>
      <c r="Q8" s="236"/>
      <c r="R8" s="38"/>
    </row>
    <row r="9" spans="2:18" ht="24.95" customHeight="1" x14ac:dyDescent="0.25">
      <c r="B9" s="242" t="s">
        <v>157</v>
      </c>
      <c r="C9" s="243"/>
      <c r="D9" s="27"/>
      <c r="E9" s="283" t="s">
        <v>51</v>
      </c>
      <c r="F9" s="284"/>
      <c r="G9" s="237"/>
      <c r="H9" s="238"/>
      <c r="I9" s="238"/>
      <c r="J9" s="238"/>
      <c r="K9" s="238"/>
      <c r="L9" s="253"/>
      <c r="M9" s="299" t="s">
        <v>169</v>
      </c>
      <c r="N9" s="300"/>
      <c r="O9" s="300"/>
      <c r="P9" s="300"/>
      <c r="Q9" s="300"/>
      <c r="R9" s="38"/>
    </row>
    <row r="10" spans="2:18" ht="50.1" customHeight="1" x14ac:dyDescent="0.25">
      <c r="B10" s="242" t="s">
        <v>168</v>
      </c>
      <c r="C10" s="243"/>
      <c r="D10" s="29"/>
      <c r="E10" s="20" t="str">
        <f>IFERROR(D10/K8,"-")</f>
        <v>-</v>
      </c>
      <c r="F10" s="34" t="s">
        <v>52</v>
      </c>
      <c r="G10" s="238"/>
      <c r="H10" s="238"/>
      <c r="I10" s="238"/>
      <c r="J10" s="238"/>
      <c r="K10" s="238"/>
      <c r="L10" s="253"/>
      <c r="M10" s="257"/>
      <c r="N10" s="258"/>
      <c r="O10" s="258"/>
      <c r="P10" s="258"/>
      <c r="Q10" s="258"/>
    </row>
    <row r="11" spans="2:18" s="38" customFormat="1" ht="24.95" customHeight="1" x14ac:dyDescent="0.25">
      <c r="B11" s="268" t="s">
        <v>160</v>
      </c>
      <c r="C11" s="269"/>
      <c r="D11" s="269"/>
      <c r="E11" s="269"/>
      <c r="F11" s="269"/>
      <c r="G11" s="269"/>
      <c r="H11" s="269"/>
      <c r="I11" s="269"/>
      <c r="J11" s="269"/>
      <c r="K11" s="269"/>
      <c r="L11" s="270"/>
      <c r="M11" s="255"/>
      <c r="N11" s="256"/>
      <c r="O11" s="256"/>
      <c r="P11" s="256"/>
      <c r="Q11" s="256"/>
      <c r="R11"/>
    </row>
    <row r="12" spans="2:18" ht="39.950000000000003" customHeight="1" x14ac:dyDescent="0.25">
      <c r="B12" s="40"/>
      <c r="C12" s="271" t="s">
        <v>53</v>
      </c>
      <c r="D12" s="271"/>
      <c r="E12" s="271"/>
      <c r="F12" s="271"/>
      <c r="G12" s="271"/>
      <c r="H12" s="272" t="s">
        <v>54</v>
      </c>
      <c r="I12" s="272"/>
      <c r="J12" s="272"/>
      <c r="K12" s="272"/>
      <c r="L12" s="272"/>
      <c r="M12" s="273" t="s">
        <v>55</v>
      </c>
      <c r="N12" s="275" t="s">
        <v>56</v>
      </c>
      <c r="O12" s="276"/>
      <c r="P12" s="277"/>
      <c r="Q12" s="278" t="s">
        <v>187</v>
      </c>
    </row>
    <row r="13" spans="2:18" ht="60" customHeight="1" x14ac:dyDescent="0.25">
      <c r="B13" s="40" t="s">
        <v>57</v>
      </c>
      <c r="C13" s="41" t="s">
        <v>58</v>
      </c>
      <c r="D13" s="41" t="s">
        <v>59</v>
      </c>
      <c r="E13" s="41" t="s">
        <v>153</v>
      </c>
      <c r="F13" s="41" t="s">
        <v>60</v>
      </c>
      <c r="G13" s="43" t="s">
        <v>161</v>
      </c>
      <c r="H13" s="44" t="s">
        <v>58</v>
      </c>
      <c r="I13" s="42" t="s">
        <v>59</v>
      </c>
      <c r="J13" s="42" t="s">
        <v>153</v>
      </c>
      <c r="K13" s="42" t="s">
        <v>60</v>
      </c>
      <c r="L13" s="42" t="s">
        <v>161</v>
      </c>
      <c r="M13" s="274"/>
      <c r="N13" s="45" t="s">
        <v>61</v>
      </c>
      <c r="O13" s="45" t="s">
        <v>62</v>
      </c>
      <c r="P13" s="45" t="s">
        <v>63</v>
      </c>
      <c r="Q13" s="278"/>
    </row>
    <row r="14" spans="2:18" ht="20.100000000000001" customHeight="1" x14ac:dyDescent="0.25">
      <c r="B14" s="35" t="s">
        <v>64</v>
      </c>
      <c r="C14" s="11"/>
      <c r="D14" s="11"/>
      <c r="E14" s="46"/>
      <c r="F14" s="47"/>
      <c r="G14" s="48">
        <f>SUM(C14:D14)</f>
        <v>0</v>
      </c>
      <c r="H14" s="21"/>
      <c r="I14" s="22"/>
      <c r="J14" s="49"/>
      <c r="K14" s="49"/>
      <c r="L14" s="50">
        <f>SUM(H14:I14)</f>
        <v>0</v>
      </c>
      <c r="M14" s="51">
        <v>1.1000000000000001</v>
      </c>
      <c r="N14" s="52">
        <v>76.319999999999993</v>
      </c>
      <c r="O14" s="52">
        <f>N14*3.6</f>
        <v>274.75200000000001</v>
      </c>
      <c r="P14" s="52">
        <f>O14/1000</f>
        <v>0.274752</v>
      </c>
      <c r="Q14" s="278"/>
      <c r="R14" s="53"/>
    </row>
    <row r="15" spans="2:18" ht="20.100000000000001" customHeight="1" x14ac:dyDescent="0.25">
      <c r="B15" s="35" t="s">
        <v>65</v>
      </c>
      <c r="C15" s="11"/>
      <c r="D15" s="11"/>
      <c r="E15" s="54"/>
      <c r="F15" s="55"/>
      <c r="G15" s="48">
        <f>SUM(C15:D15)</f>
        <v>0</v>
      </c>
      <c r="H15" s="11"/>
      <c r="I15" s="24"/>
      <c r="J15" s="56"/>
      <c r="K15" s="57"/>
      <c r="L15" s="50">
        <f t="shared" ref="L15" si="0">SUM(H15:I15)</f>
        <v>0</v>
      </c>
      <c r="M15" s="58">
        <v>1.1000000000000001</v>
      </c>
      <c r="N15" s="52">
        <v>56.18</v>
      </c>
      <c r="O15" s="52">
        <f t="shared" ref="O15:O20" si="1">N15*3.6</f>
        <v>202.24799999999999</v>
      </c>
      <c r="P15" s="52">
        <f t="shared" ref="P15:P22" si="2">O15/1000</f>
        <v>0.20224799999999998</v>
      </c>
      <c r="Q15" s="278"/>
      <c r="R15" s="53"/>
    </row>
    <row r="16" spans="2:18" ht="20.100000000000001" customHeight="1" x14ac:dyDescent="0.25">
      <c r="B16" s="35" t="s">
        <v>66</v>
      </c>
      <c r="C16" s="11"/>
      <c r="D16" s="11"/>
      <c r="E16" s="54"/>
      <c r="F16" s="55"/>
      <c r="G16" s="48">
        <f>SUM(C16:D16)</f>
        <v>0</v>
      </c>
      <c r="H16" s="11"/>
      <c r="I16" s="11"/>
      <c r="J16" s="54"/>
      <c r="K16" s="55"/>
      <c r="L16" s="50">
        <f>SUM(H16:I16)</f>
        <v>0</v>
      </c>
      <c r="M16" s="58">
        <v>1.1000000000000001</v>
      </c>
      <c r="N16" s="52">
        <v>63.1</v>
      </c>
      <c r="O16" s="52">
        <f t="shared" si="1"/>
        <v>227.16</v>
      </c>
      <c r="P16" s="52">
        <f t="shared" si="2"/>
        <v>0.22716</v>
      </c>
      <c r="Q16" s="278"/>
      <c r="R16" s="53"/>
    </row>
    <row r="17" spans="2:18" ht="20.100000000000001" customHeight="1" x14ac:dyDescent="0.25">
      <c r="B17" s="35" t="s">
        <v>67</v>
      </c>
      <c r="C17" s="96"/>
      <c r="D17" s="11"/>
      <c r="E17" s="54"/>
      <c r="F17" s="55"/>
      <c r="G17" s="48">
        <f t="shared" ref="G17:G19" si="3">SUM(C17:D17)</f>
        <v>0</v>
      </c>
      <c r="H17" s="59"/>
      <c r="I17" s="60"/>
      <c r="J17" s="61"/>
      <c r="K17" s="61"/>
      <c r="L17" s="62"/>
      <c r="M17" s="58">
        <v>1.1000000000000001</v>
      </c>
      <c r="N17" s="52">
        <v>94.75</v>
      </c>
      <c r="O17" s="52">
        <f t="shared" si="1"/>
        <v>341.1</v>
      </c>
      <c r="P17" s="52">
        <f t="shared" si="2"/>
        <v>0.34110000000000001</v>
      </c>
      <c r="Q17" s="278"/>
      <c r="R17" s="53"/>
    </row>
    <row r="18" spans="2:18" ht="20.100000000000001" customHeight="1" x14ac:dyDescent="0.25">
      <c r="B18" s="35" t="s">
        <v>68</v>
      </c>
      <c r="C18" s="11"/>
      <c r="D18" s="11"/>
      <c r="E18" s="54"/>
      <c r="F18" s="55"/>
      <c r="G18" s="48">
        <f t="shared" si="3"/>
        <v>0</v>
      </c>
      <c r="H18" s="11"/>
      <c r="I18" s="11"/>
      <c r="J18" s="63"/>
      <c r="K18" s="57"/>
      <c r="L18" s="50">
        <f>SUM(H18:I18)</f>
        <v>0</v>
      </c>
      <c r="M18" s="58">
        <v>0.2</v>
      </c>
      <c r="N18" s="52">
        <v>0</v>
      </c>
      <c r="O18" s="52">
        <f t="shared" si="1"/>
        <v>0</v>
      </c>
      <c r="P18" s="52">
        <f t="shared" si="2"/>
        <v>0</v>
      </c>
      <c r="Q18" s="64" t="s">
        <v>69</v>
      </c>
      <c r="R18" s="53"/>
    </row>
    <row r="19" spans="2:18" ht="20.100000000000001" customHeight="1" x14ac:dyDescent="0.25">
      <c r="B19" s="1" t="s">
        <v>70</v>
      </c>
      <c r="C19" s="11"/>
      <c r="D19" s="11"/>
      <c r="E19" s="54"/>
      <c r="F19" s="55"/>
      <c r="G19" s="48">
        <f t="shared" si="3"/>
        <v>0</v>
      </c>
      <c r="H19" s="11"/>
      <c r="I19" s="11"/>
      <c r="J19" s="54"/>
      <c r="K19" s="55"/>
      <c r="L19" s="50">
        <f t="shared" ref="L19:L20" si="4">SUM(H19:I19)</f>
        <v>0</v>
      </c>
      <c r="M19" s="17">
        <v>0</v>
      </c>
      <c r="N19" s="18">
        <v>0</v>
      </c>
      <c r="O19" s="18">
        <f>N19*3.6</f>
        <v>0</v>
      </c>
      <c r="P19" s="65">
        <f t="shared" si="2"/>
        <v>0</v>
      </c>
      <c r="Q19" s="26" t="s">
        <v>71</v>
      </c>
    </row>
    <row r="20" spans="2:18" ht="57.75" customHeight="1" x14ac:dyDescent="0.25">
      <c r="B20" s="1" t="s">
        <v>72</v>
      </c>
      <c r="C20" s="11"/>
      <c r="D20" s="11"/>
      <c r="E20" s="66"/>
      <c r="F20" s="67"/>
      <c r="G20" s="48">
        <f>SUM(C20:D20)</f>
        <v>0</v>
      </c>
      <c r="H20" s="11"/>
      <c r="I20" s="11"/>
      <c r="J20" s="54"/>
      <c r="K20" s="55"/>
      <c r="L20" s="50">
        <f t="shared" si="4"/>
        <v>0</v>
      </c>
      <c r="M20" s="17">
        <v>0.8</v>
      </c>
      <c r="N20" s="18">
        <v>94.93</v>
      </c>
      <c r="O20" s="65">
        <f t="shared" si="1"/>
        <v>341.74800000000005</v>
      </c>
      <c r="P20" s="52">
        <f t="shared" si="2"/>
        <v>0.34174800000000005</v>
      </c>
      <c r="Q20" s="26" t="s">
        <v>73</v>
      </c>
    </row>
    <row r="21" spans="2:18" ht="35.1" customHeight="1" x14ac:dyDescent="0.25">
      <c r="B21" s="35" t="s">
        <v>74</v>
      </c>
      <c r="C21" s="11"/>
      <c r="D21" s="11"/>
      <c r="E21" s="11"/>
      <c r="F21" s="11"/>
      <c r="G21" s="48">
        <f>SUM(C21:F21)</f>
        <v>0</v>
      </c>
      <c r="H21" s="11"/>
      <c r="I21" s="11"/>
      <c r="J21" s="11"/>
      <c r="K21" s="11"/>
      <c r="L21" s="50">
        <f>SUM(H21:K21)</f>
        <v>0</v>
      </c>
      <c r="M21" s="58">
        <v>2.5</v>
      </c>
      <c r="N21" s="52"/>
      <c r="O21" s="52">
        <v>553</v>
      </c>
      <c r="P21" s="52">
        <f t="shared" si="2"/>
        <v>0.55300000000000005</v>
      </c>
      <c r="Q21" s="68" t="s">
        <v>75</v>
      </c>
    </row>
    <row r="22" spans="2:18" ht="35.1" customHeight="1" x14ac:dyDescent="0.25">
      <c r="B22" s="35" t="s">
        <v>76</v>
      </c>
      <c r="C22" s="11"/>
      <c r="D22" s="11"/>
      <c r="E22" s="11"/>
      <c r="F22" s="11"/>
      <c r="G22" s="48">
        <f>IF(SUM(C22:F22)&gt;G21,G21,SUM(C22:F22))</f>
        <v>0</v>
      </c>
      <c r="H22" s="11"/>
      <c r="I22" s="11"/>
      <c r="J22" s="11"/>
      <c r="K22" s="11"/>
      <c r="L22" s="50">
        <f>IF(SUM(H22:K22)&gt;L21,L21,SUM(H22:K22))</f>
        <v>0</v>
      </c>
      <c r="M22" s="58">
        <v>2.5</v>
      </c>
      <c r="N22" s="52"/>
      <c r="O22" s="52">
        <v>553</v>
      </c>
      <c r="P22" s="52">
        <f t="shared" si="2"/>
        <v>0.55300000000000005</v>
      </c>
      <c r="Q22" s="68" t="s">
        <v>77</v>
      </c>
    </row>
    <row r="23" spans="2:18" ht="20.100000000000001" customHeight="1" x14ac:dyDescent="0.25">
      <c r="B23" s="262" t="s">
        <v>78</v>
      </c>
      <c r="C23" s="263"/>
      <c r="D23" s="263"/>
      <c r="E23" s="263"/>
      <c r="F23" s="264"/>
      <c r="G23" s="48">
        <f>SUM(G14:G20)</f>
        <v>0</v>
      </c>
      <c r="H23" s="265" t="s">
        <v>78</v>
      </c>
      <c r="I23" s="266"/>
      <c r="J23" s="266"/>
      <c r="K23" s="267"/>
      <c r="L23" s="50">
        <f>SUM(L14:L16)+SUM(L18:L20)</f>
        <v>0</v>
      </c>
      <c r="M23" s="69">
        <f>G23-L23</f>
        <v>0</v>
      </c>
      <c r="N23" s="70" t="s">
        <v>79</v>
      </c>
      <c r="O23" s="70"/>
      <c r="P23" s="71"/>
      <c r="R23" s="53"/>
    </row>
    <row r="24" spans="2:18" ht="20.100000000000001" customHeight="1" x14ac:dyDescent="0.25">
      <c r="B24" s="262" t="s">
        <v>80</v>
      </c>
      <c r="C24" s="263"/>
      <c r="D24" s="263"/>
      <c r="E24" s="263"/>
      <c r="F24" s="264"/>
      <c r="G24" s="48">
        <f>G21</f>
        <v>0</v>
      </c>
      <c r="H24" s="265" t="s">
        <v>80</v>
      </c>
      <c r="I24" s="266"/>
      <c r="J24" s="266"/>
      <c r="K24" s="267"/>
      <c r="L24" s="50">
        <f>L21</f>
        <v>0</v>
      </c>
      <c r="M24" s="69">
        <f>G24-L24</f>
        <v>0</v>
      </c>
      <c r="N24" s="70" t="s">
        <v>79</v>
      </c>
      <c r="O24" s="70"/>
      <c r="P24" s="71"/>
      <c r="R24" s="53"/>
    </row>
    <row r="25" spans="2:18" ht="20.100000000000001" customHeight="1" x14ac:dyDescent="0.25">
      <c r="B25" s="262" t="s">
        <v>81</v>
      </c>
      <c r="C25" s="263"/>
      <c r="D25" s="263"/>
      <c r="E25" s="263"/>
      <c r="F25" s="264"/>
      <c r="G25" s="48">
        <f>G22</f>
        <v>0</v>
      </c>
      <c r="H25" s="265" t="s">
        <v>82</v>
      </c>
      <c r="I25" s="266"/>
      <c r="J25" s="266"/>
      <c r="K25" s="267"/>
      <c r="L25" s="50">
        <f>L22</f>
        <v>0</v>
      </c>
      <c r="M25" s="69">
        <f>L25-G25</f>
        <v>0</v>
      </c>
      <c r="N25" s="70" t="s">
        <v>79</v>
      </c>
      <c r="O25" s="70"/>
      <c r="P25" s="71"/>
      <c r="R25" s="53"/>
    </row>
    <row r="26" spans="2:18" ht="20.100000000000001" customHeight="1" x14ac:dyDescent="0.25">
      <c r="B26" s="262" t="s">
        <v>83</v>
      </c>
      <c r="C26" s="263"/>
      <c r="D26" s="263"/>
      <c r="E26" s="263"/>
      <c r="F26" s="264"/>
      <c r="G26" s="48">
        <f>SUM(G14:G21)</f>
        <v>0</v>
      </c>
      <c r="H26" s="317" t="s">
        <v>84</v>
      </c>
      <c r="I26" s="317"/>
      <c r="J26" s="317"/>
      <c r="K26" s="317"/>
      <c r="L26" s="50">
        <f>SUM(L14:L21)</f>
        <v>0</v>
      </c>
      <c r="M26" s="69">
        <f>G26-L26</f>
        <v>0</v>
      </c>
      <c r="N26" s="72" t="s">
        <v>79</v>
      </c>
      <c r="O26" s="73" t="s">
        <v>170</v>
      </c>
    </row>
    <row r="27" spans="2:18" ht="20.100000000000001" customHeight="1" x14ac:dyDescent="0.25">
      <c r="B27" s="262" t="s">
        <v>85</v>
      </c>
      <c r="C27" s="263"/>
      <c r="D27" s="263"/>
      <c r="E27" s="263"/>
      <c r="F27" s="264"/>
      <c r="G27" s="48">
        <f>G14*$M$14+G15*$M$15+G16*$M$16+G17*$M$17+G18*$M$18+G20*$M$20+G21*$M$21-G22*$M$22+G19*$M$19</f>
        <v>0</v>
      </c>
      <c r="H27" s="317" t="s">
        <v>85</v>
      </c>
      <c r="I27" s="317"/>
      <c r="J27" s="317"/>
      <c r="K27" s="317"/>
      <c r="L27" s="50">
        <f>L14*$M$14+L15*$M$15+L16*$M$16+L17*$M$17+L18*$M$18+L20*$M$20+L21*$M$21-L22*$M$22+L19*$M$19</f>
        <v>0</v>
      </c>
      <c r="M27" s="69">
        <f>G27-L27</f>
        <v>0</v>
      </c>
      <c r="N27" s="72" t="s">
        <v>79</v>
      </c>
      <c r="O27" s="32" t="str">
        <f>IFERROR((1-L27/G27),"-")</f>
        <v>-</v>
      </c>
    </row>
    <row r="28" spans="2:18" ht="20.100000000000001" customHeight="1" x14ac:dyDescent="0.25">
      <c r="B28" s="262" t="s">
        <v>86</v>
      </c>
      <c r="C28" s="263"/>
      <c r="D28" s="263"/>
      <c r="E28" s="263"/>
      <c r="F28" s="264"/>
      <c r="G28" s="48">
        <f>(G14*$P$14+G15*$P$15+G16*$P$16+G17*$P$17+G18*$P$18+G19*$P$19+G20*$P$20+G21*$P$21-G22*$P$22)/1000</f>
        <v>0</v>
      </c>
      <c r="H28" s="317" t="s">
        <v>86</v>
      </c>
      <c r="I28" s="317"/>
      <c r="J28" s="317"/>
      <c r="K28" s="317"/>
      <c r="L28" s="50">
        <f>(L14*$P$14+L15*$P$15+L16*$P$16+L17*$P$17+L18*$P$18+L19*$P$19+L20*$P$20+L21*$P$21-L22*$P$22)/1000</f>
        <v>0</v>
      </c>
      <c r="M28" s="69">
        <f>G28-L28</f>
        <v>0</v>
      </c>
      <c r="N28" s="72" t="s">
        <v>36</v>
      </c>
      <c r="O28" s="72"/>
    </row>
    <row r="29" spans="2:18" ht="20.100000000000001" customHeight="1" x14ac:dyDescent="0.25">
      <c r="B29" s="318" t="s">
        <v>87</v>
      </c>
      <c r="C29" s="319"/>
      <c r="D29" s="319"/>
      <c r="E29" s="319"/>
      <c r="F29" s="319"/>
      <c r="G29" s="319"/>
      <c r="H29" s="319"/>
      <c r="I29" s="319"/>
      <c r="J29" s="319"/>
      <c r="K29" s="319"/>
      <c r="L29" s="320"/>
      <c r="M29" s="69"/>
      <c r="N29" s="72"/>
      <c r="O29" s="72"/>
    </row>
    <row r="30" spans="2:18" ht="20.100000000000001" customHeight="1" x14ac:dyDescent="0.25">
      <c r="B30" s="292" t="s">
        <v>88</v>
      </c>
      <c r="C30" s="293"/>
      <c r="D30" s="293"/>
      <c r="E30" s="74">
        <f>M23</f>
        <v>0</v>
      </c>
      <c r="F30" s="75" t="s">
        <v>79</v>
      </c>
      <c r="G30" s="294" t="s">
        <v>89</v>
      </c>
      <c r="H30" s="295"/>
      <c r="I30" s="295"/>
      <c r="J30" s="296"/>
      <c r="K30" s="74">
        <f>M26</f>
        <v>0</v>
      </c>
      <c r="L30" s="76" t="s">
        <v>79</v>
      </c>
      <c r="M30" s="69"/>
      <c r="N30" s="38"/>
      <c r="O30" s="38"/>
    </row>
    <row r="31" spans="2:18" ht="20.100000000000001" customHeight="1" x14ac:dyDescent="0.25">
      <c r="B31" s="292" t="s">
        <v>90</v>
      </c>
      <c r="C31" s="293"/>
      <c r="D31" s="293"/>
      <c r="E31" s="74">
        <f>M24</f>
        <v>0</v>
      </c>
      <c r="F31" s="75" t="s">
        <v>79</v>
      </c>
      <c r="G31" s="294" t="s">
        <v>91</v>
      </c>
      <c r="H31" s="295"/>
      <c r="I31" s="295"/>
      <c r="J31" s="296"/>
      <c r="K31" s="74">
        <f>M27</f>
        <v>0</v>
      </c>
      <c r="L31" s="76" t="s">
        <v>79</v>
      </c>
      <c r="M31" s="69"/>
      <c r="N31" s="38"/>
      <c r="O31" s="38"/>
    </row>
    <row r="32" spans="2:18" ht="20.100000000000001" customHeight="1" x14ac:dyDescent="0.25">
      <c r="B32" s="292" t="s">
        <v>92</v>
      </c>
      <c r="C32" s="293"/>
      <c r="D32" s="293"/>
      <c r="E32" s="74">
        <f>M25</f>
        <v>0</v>
      </c>
      <c r="F32" s="75" t="s">
        <v>79</v>
      </c>
      <c r="G32" s="294" t="s">
        <v>93</v>
      </c>
      <c r="H32" s="295"/>
      <c r="I32" s="295"/>
      <c r="J32" s="296"/>
      <c r="K32" s="74">
        <f>M28</f>
        <v>0</v>
      </c>
      <c r="L32" s="76" t="s">
        <v>36</v>
      </c>
      <c r="M32" s="69"/>
      <c r="N32" s="38"/>
      <c r="O32" s="38"/>
    </row>
    <row r="33" spans="2:18" ht="24.95" customHeight="1" x14ac:dyDescent="0.25">
      <c r="B33" s="309" t="s">
        <v>94</v>
      </c>
      <c r="C33" s="310"/>
      <c r="D33" s="310"/>
      <c r="E33" s="310"/>
      <c r="F33" s="310"/>
      <c r="G33" s="310"/>
      <c r="H33" s="310"/>
      <c r="I33" s="310"/>
      <c r="J33" s="310"/>
      <c r="K33" s="310"/>
      <c r="L33" s="310"/>
      <c r="R33" s="39" t="s">
        <v>0</v>
      </c>
    </row>
    <row r="34" spans="2:18" ht="24.95" customHeight="1" x14ac:dyDescent="0.25">
      <c r="B34" s="311" t="s">
        <v>39</v>
      </c>
      <c r="C34" s="313" t="s">
        <v>95</v>
      </c>
      <c r="D34" s="314"/>
      <c r="E34" s="259" t="s">
        <v>96</v>
      </c>
      <c r="F34" s="259"/>
      <c r="G34" s="259"/>
      <c r="H34" s="297" t="s">
        <v>97</v>
      </c>
      <c r="I34" s="297"/>
      <c r="J34" s="297"/>
      <c r="K34" s="297"/>
      <c r="L34" s="297"/>
      <c r="R34" s="39" t="s">
        <v>1</v>
      </c>
    </row>
    <row r="35" spans="2:18" ht="50.1" customHeight="1" x14ac:dyDescent="0.25">
      <c r="B35" s="312"/>
      <c r="C35" s="315"/>
      <c r="D35" s="316"/>
      <c r="E35" s="260" t="s">
        <v>98</v>
      </c>
      <c r="F35" s="261"/>
      <c r="G35" s="77" t="s">
        <v>99</v>
      </c>
      <c r="H35" s="298" t="s">
        <v>100</v>
      </c>
      <c r="I35" s="298"/>
      <c r="J35" s="298"/>
      <c r="K35" s="79" t="s">
        <v>182</v>
      </c>
      <c r="L35" s="79" t="s">
        <v>101</v>
      </c>
      <c r="R35" s="39" t="s">
        <v>163</v>
      </c>
    </row>
    <row r="36" spans="2:18" ht="39.950000000000003" customHeight="1" x14ac:dyDescent="0.25">
      <c r="B36" s="80">
        <v>1</v>
      </c>
      <c r="C36" s="242" t="s">
        <v>102</v>
      </c>
      <c r="D36" s="243"/>
      <c r="E36" s="237"/>
      <c r="F36" s="253"/>
      <c r="G36" s="2"/>
      <c r="H36" s="285"/>
      <c r="I36" s="285"/>
      <c r="J36" s="285"/>
      <c r="K36" s="23"/>
      <c r="L36" s="81"/>
      <c r="M36" s="307" t="s">
        <v>174</v>
      </c>
      <c r="N36" s="308"/>
      <c r="O36" s="308"/>
      <c r="P36" s="82"/>
      <c r="R36" s="39" t="s">
        <v>164</v>
      </c>
    </row>
    <row r="37" spans="2:18" ht="39.950000000000003" customHeight="1" x14ac:dyDescent="0.25">
      <c r="B37" s="80">
        <v>2</v>
      </c>
      <c r="C37" s="242" t="s">
        <v>162</v>
      </c>
      <c r="D37" s="243"/>
      <c r="E37" s="237"/>
      <c r="F37" s="253"/>
      <c r="G37" s="2"/>
      <c r="H37" s="285"/>
      <c r="I37" s="285"/>
      <c r="J37" s="285"/>
      <c r="K37" s="3"/>
      <c r="L37" s="79"/>
      <c r="M37" s="307"/>
      <c r="N37" s="308"/>
      <c r="O37" s="308"/>
      <c r="P37" s="82"/>
    </row>
    <row r="38" spans="2:18" ht="39.950000000000003" customHeight="1" x14ac:dyDescent="0.25">
      <c r="B38" s="80">
        <v>3</v>
      </c>
      <c r="C38" s="242" t="s">
        <v>103</v>
      </c>
      <c r="D38" s="243"/>
      <c r="E38" s="237"/>
      <c r="F38" s="253"/>
      <c r="G38" s="2"/>
      <c r="H38" s="285"/>
      <c r="I38" s="285"/>
      <c r="J38" s="285"/>
      <c r="K38" s="3"/>
      <c r="L38" s="79"/>
      <c r="M38" s="307"/>
      <c r="N38" s="308"/>
      <c r="O38" s="308"/>
      <c r="P38" s="82"/>
    </row>
    <row r="39" spans="2:18" ht="39.950000000000003" customHeight="1" x14ac:dyDescent="0.25">
      <c r="B39" s="80">
        <v>4</v>
      </c>
      <c r="C39" s="242" t="s">
        <v>104</v>
      </c>
      <c r="D39" s="243"/>
      <c r="E39" s="237"/>
      <c r="F39" s="253"/>
      <c r="G39" s="2"/>
      <c r="H39" s="285"/>
      <c r="I39" s="285"/>
      <c r="J39" s="285"/>
      <c r="K39" s="3"/>
      <c r="L39" s="79"/>
      <c r="M39" s="307"/>
      <c r="N39" s="308"/>
      <c r="O39" s="308"/>
      <c r="P39" s="82"/>
    </row>
    <row r="40" spans="2:18" ht="39.950000000000003" customHeight="1" x14ac:dyDescent="0.25">
      <c r="B40" s="80">
        <v>5</v>
      </c>
      <c r="C40" s="242" t="s">
        <v>105</v>
      </c>
      <c r="D40" s="243"/>
      <c r="E40" s="237"/>
      <c r="F40" s="253"/>
      <c r="G40" s="2"/>
      <c r="H40" s="285"/>
      <c r="I40" s="285"/>
      <c r="J40" s="285"/>
      <c r="K40" s="25"/>
      <c r="L40" s="83"/>
      <c r="M40" s="307"/>
      <c r="N40" s="308"/>
      <c r="O40" s="308"/>
      <c r="P40" s="82"/>
    </row>
    <row r="41" spans="2:18" ht="39.950000000000003" customHeight="1" x14ac:dyDescent="0.25">
      <c r="B41" s="80">
        <v>6</v>
      </c>
      <c r="C41" s="242" t="s">
        <v>106</v>
      </c>
      <c r="D41" s="243"/>
      <c r="E41" s="237"/>
      <c r="F41" s="253"/>
      <c r="G41" s="2"/>
      <c r="H41" s="246"/>
      <c r="I41" s="246"/>
      <c r="J41" s="246"/>
      <c r="K41" s="246"/>
      <c r="L41" s="246"/>
    </row>
    <row r="42" spans="2:18" ht="39.950000000000003" customHeight="1" x14ac:dyDescent="0.25">
      <c r="B42" s="80">
        <v>7</v>
      </c>
      <c r="C42" s="242" t="s">
        <v>107</v>
      </c>
      <c r="D42" s="243"/>
      <c r="E42" s="237"/>
      <c r="F42" s="253"/>
      <c r="G42" s="2"/>
      <c r="H42" s="246"/>
      <c r="I42" s="246"/>
      <c r="J42" s="246"/>
      <c r="K42" s="246"/>
      <c r="L42" s="246"/>
    </row>
    <row r="43" spans="2:18" ht="39.950000000000003" customHeight="1" x14ac:dyDescent="0.25">
      <c r="B43" s="80">
        <v>8</v>
      </c>
      <c r="C43" s="289" t="s">
        <v>108</v>
      </c>
      <c r="D43" s="289"/>
      <c r="E43" s="237"/>
      <c r="F43" s="253"/>
      <c r="G43" s="2"/>
      <c r="H43" s="246"/>
      <c r="I43" s="246"/>
      <c r="J43" s="246"/>
      <c r="K43" s="246"/>
      <c r="L43" s="246"/>
    </row>
    <row r="44" spans="2:18" ht="39.950000000000003" customHeight="1" x14ac:dyDescent="0.25">
      <c r="B44" s="80">
        <v>9</v>
      </c>
      <c r="C44" s="289" t="s">
        <v>158</v>
      </c>
      <c r="D44" s="289"/>
      <c r="E44" s="237"/>
      <c r="F44" s="253"/>
      <c r="G44" s="2"/>
      <c r="H44" s="246"/>
      <c r="I44" s="246"/>
      <c r="J44" s="246"/>
      <c r="K44" s="246"/>
      <c r="L44" s="246"/>
    </row>
    <row r="45" spans="2:18" ht="39.950000000000003" customHeight="1" x14ac:dyDescent="0.25">
      <c r="B45" s="84">
        <v>10</v>
      </c>
      <c r="C45" s="280" t="s">
        <v>154</v>
      </c>
      <c r="D45" s="280"/>
      <c r="E45" s="237"/>
      <c r="F45" s="253"/>
      <c r="G45" s="2"/>
      <c r="H45" s="246"/>
      <c r="I45" s="246"/>
      <c r="J45" s="246"/>
      <c r="K45" s="246"/>
      <c r="L45" s="246"/>
    </row>
    <row r="46" spans="2:18" ht="39.950000000000003" customHeight="1" x14ac:dyDescent="0.25">
      <c r="B46" s="80">
        <v>11</v>
      </c>
      <c r="C46" s="247" t="s">
        <v>165</v>
      </c>
      <c r="D46" s="248"/>
      <c r="E46" s="242" t="s">
        <v>109</v>
      </c>
      <c r="F46" s="243"/>
      <c r="G46" s="2"/>
      <c r="H46" s="246"/>
      <c r="I46" s="246"/>
      <c r="J46" s="246"/>
      <c r="K46" s="85" t="s">
        <v>110</v>
      </c>
      <c r="L46" s="3"/>
      <c r="M46" s="86" t="s">
        <v>24</v>
      </c>
    </row>
    <row r="47" spans="2:18" ht="39.950000000000003" customHeight="1" x14ac:dyDescent="0.25">
      <c r="B47" s="80">
        <v>12</v>
      </c>
      <c r="C47" s="249"/>
      <c r="D47" s="250"/>
      <c r="E47" s="242" t="s">
        <v>111</v>
      </c>
      <c r="F47" s="243"/>
      <c r="G47" s="2"/>
      <c r="H47" s="246"/>
      <c r="I47" s="246"/>
      <c r="J47" s="246"/>
      <c r="K47" s="85" t="s">
        <v>112</v>
      </c>
      <c r="L47" s="3"/>
      <c r="M47" s="86" t="s">
        <v>9</v>
      </c>
    </row>
    <row r="48" spans="2:18" ht="39.950000000000003" customHeight="1" x14ac:dyDescent="0.25">
      <c r="B48" s="80">
        <v>13</v>
      </c>
      <c r="C48" s="249"/>
      <c r="D48" s="250"/>
      <c r="E48" s="242" t="s">
        <v>113</v>
      </c>
      <c r="F48" s="243"/>
      <c r="G48" s="2"/>
      <c r="H48" s="246"/>
      <c r="I48" s="246"/>
      <c r="J48" s="246"/>
      <c r="K48" s="87" t="s">
        <v>114</v>
      </c>
      <c r="L48" s="3"/>
      <c r="M48" s="86" t="s">
        <v>21</v>
      </c>
    </row>
    <row r="49" spans="2:17" ht="39.950000000000003" customHeight="1" x14ac:dyDescent="0.25">
      <c r="B49" s="80">
        <v>14</v>
      </c>
      <c r="C49" s="251"/>
      <c r="D49" s="252"/>
      <c r="E49" s="244" t="s">
        <v>115</v>
      </c>
      <c r="F49" s="245"/>
      <c r="G49" s="2"/>
      <c r="H49" s="246"/>
      <c r="I49" s="246"/>
      <c r="J49" s="246"/>
      <c r="K49" s="88" t="s">
        <v>197</v>
      </c>
      <c r="L49" s="10"/>
      <c r="M49" s="38" t="s">
        <v>198</v>
      </c>
    </row>
    <row r="50" spans="2:17" ht="39.950000000000003" customHeight="1" x14ac:dyDescent="0.25">
      <c r="B50" s="80">
        <v>15</v>
      </c>
      <c r="C50" s="242" t="s">
        <v>179</v>
      </c>
      <c r="D50" s="254"/>
      <c r="E50" s="254"/>
      <c r="F50" s="243"/>
      <c r="G50" s="2"/>
      <c r="H50" s="237"/>
      <c r="I50" s="238"/>
      <c r="J50" s="253"/>
      <c r="K50" s="88" t="s">
        <v>181</v>
      </c>
      <c r="L50" s="19"/>
      <c r="M50" s="290" t="s">
        <v>180</v>
      </c>
      <c r="N50" s="291"/>
      <c r="O50" s="291"/>
      <c r="P50" s="291"/>
      <c r="Q50" s="291"/>
    </row>
    <row r="51" spans="2:17" ht="24.95" customHeight="1" x14ac:dyDescent="0.25">
      <c r="B51" s="286" t="s">
        <v>183</v>
      </c>
      <c r="C51" s="286"/>
      <c r="D51" s="286"/>
      <c r="E51" s="286"/>
      <c r="F51" s="286"/>
      <c r="G51" s="286"/>
      <c r="H51" s="286"/>
      <c r="I51" s="286"/>
      <c r="J51" s="286"/>
      <c r="K51" s="286"/>
      <c r="L51" s="286"/>
      <c r="M51" s="38"/>
    </row>
    <row r="52" spans="2:17" ht="39.950000000000003" customHeight="1" x14ac:dyDescent="0.25">
      <c r="B52" s="89" t="s">
        <v>39</v>
      </c>
      <c r="C52" s="240" t="s">
        <v>116</v>
      </c>
      <c r="D52" s="240"/>
      <c r="E52" s="240"/>
      <c r="F52" s="240"/>
      <c r="G52" s="90" t="s">
        <v>117</v>
      </c>
      <c r="H52" s="240" t="s">
        <v>118</v>
      </c>
      <c r="I52" s="240"/>
      <c r="J52" s="240"/>
      <c r="K52" s="240"/>
      <c r="L52" s="240"/>
      <c r="M52" s="38"/>
    </row>
    <row r="53" spans="2:17" ht="39.950000000000003" customHeight="1" x14ac:dyDescent="0.25">
      <c r="B53" s="91">
        <v>16</v>
      </c>
      <c r="C53" s="239" t="s">
        <v>201</v>
      </c>
      <c r="D53" s="239"/>
      <c r="E53" s="239"/>
      <c r="F53" s="239"/>
      <c r="G53" s="4"/>
      <c r="H53" s="241"/>
      <c r="I53" s="241"/>
      <c r="J53" s="241"/>
      <c r="K53" s="241"/>
      <c r="L53" s="241"/>
      <c r="M53" s="255"/>
      <c r="N53" s="256"/>
    </row>
    <row r="54" spans="2:17" ht="24.95" customHeight="1" x14ac:dyDescent="0.25">
      <c r="B54" s="287" t="s">
        <v>119</v>
      </c>
      <c r="C54" s="287"/>
      <c r="D54" s="287"/>
      <c r="E54" s="287"/>
      <c r="F54" s="287"/>
      <c r="G54" s="287"/>
      <c r="H54" s="287"/>
      <c r="I54" s="287"/>
      <c r="J54" s="288" t="s">
        <v>166</v>
      </c>
      <c r="K54" s="288"/>
      <c r="L54" s="288"/>
    </row>
    <row r="55" spans="2:17" ht="24.95" customHeight="1" x14ac:dyDescent="0.25">
      <c r="B55" s="287"/>
      <c r="C55" s="287"/>
      <c r="D55" s="287"/>
      <c r="E55" s="287"/>
      <c r="F55" s="287"/>
      <c r="G55" s="287"/>
      <c r="H55" s="287"/>
      <c r="I55" s="287"/>
      <c r="J55" s="288"/>
      <c r="K55" s="288"/>
      <c r="L55" s="288"/>
    </row>
    <row r="56" spans="2:17" ht="24.95" customHeight="1" x14ac:dyDescent="0.25">
      <c r="B56" s="287"/>
      <c r="C56" s="287"/>
      <c r="D56" s="287"/>
      <c r="E56" s="287"/>
      <c r="F56" s="287"/>
      <c r="G56" s="287"/>
      <c r="H56" s="287"/>
      <c r="I56" s="287"/>
      <c r="J56" s="288"/>
      <c r="K56" s="288"/>
      <c r="L56" s="288"/>
    </row>
    <row r="57" spans="2:17" ht="63.75" customHeight="1" x14ac:dyDescent="0.25">
      <c r="B57" s="199" t="s">
        <v>167</v>
      </c>
      <c r="C57" s="199"/>
      <c r="D57" s="199"/>
      <c r="E57" s="199"/>
      <c r="F57" s="199"/>
      <c r="G57" s="199"/>
      <c r="H57" s="199"/>
      <c r="I57" s="199"/>
      <c r="J57" s="199"/>
      <c r="K57" s="199"/>
      <c r="L57" s="199"/>
    </row>
    <row r="58" spans="2:17" ht="24.95" customHeight="1" x14ac:dyDescent="0.25">
      <c r="B58" s="92"/>
      <c r="C58" s="92"/>
      <c r="D58" s="92"/>
      <c r="E58" s="92"/>
      <c r="F58" s="92"/>
      <c r="G58" s="92"/>
      <c r="H58" s="92"/>
      <c r="I58" s="92"/>
      <c r="J58" s="92"/>
      <c r="K58" s="92"/>
      <c r="L58" s="92"/>
    </row>
    <row r="59" spans="2:17" ht="24.95" customHeight="1" x14ac:dyDescent="0.25">
      <c r="B59" s="92"/>
      <c r="C59" s="92"/>
      <c r="D59" s="92"/>
      <c r="E59" s="92"/>
      <c r="F59" s="92"/>
      <c r="G59" s="92"/>
      <c r="H59" s="92"/>
      <c r="I59" s="92"/>
      <c r="J59" s="92"/>
      <c r="K59" s="92"/>
      <c r="L59" s="92"/>
    </row>
    <row r="60" spans="2:17" ht="24.95" customHeight="1" x14ac:dyDescent="0.25">
      <c r="B60" s="92"/>
      <c r="C60" s="92"/>
      <c r="D60" s="92"/>
      <c r="E60" s="92"/>
      <c r="F60" s="92"/>
      <c r="G60" s="92"/>
      <c r="H60" s="92"/>
      <c r="I60" s="92"/>
      <c r="J60" s="92"/>
      <c r="K60" s="92"/>
      <c r="L60" s="92"/>
    </row>
    <row r="61" spans="2:17" ht="24.95" customHeight="1" x14ac:dyDescent="0.25">
      <c r="B61" s="92"/>
      <c r="C61" s="92"/>
      <c r="D61" s="92"/>
      <c r="E61" s="92"/>
      <c r="F61" s="92"/>
      <c r="G61" s="92"/>
      <c r="H61" s="92"/>
      <c r="I61" s="92"/>
      <c r="J61" s="92"/>
      <c r="K61" s="92"/>
      <c r="L61" s="92"/>
    </row>
    <row r="62" spans="2:17" ht="24.95" customHeight="1" x14ac:dyDescent="0.25"/>
    <row r="63" spans="2:17" ht="24.95" customHeight="1" x14ac:dyDescent="0.25"/>
    <row r="64" spans="2:17" ht="24.95" customHeight="1" x14ac:dyDescent="0.25"/>
    <row r="65" customFormat="1" ht="24.95" customHeight="1" x14ac:dyDescent="0.25"/>
    <row r="66" customFormat="1" ht="24.95" customHeight="1" x14ac:dyDescent="0.25"/>
    <row r="67" customFormat="1" ht="24.95" customHeight="1" x14ac:dyDescent="0.25"/>
    <row r="68" customFormat="1" ht="24.95" customHeight="1" x14ac:dyDescent="0.25"/>
    <row r="69" customFormat="1" ht="24.95" customHeight="1" x14ac:dyDescent="0.25"/>
    <row r="70" customFormat="1" ht="24.95" customHeight="1" x14ac:dyDescent="0.25"/>
    <row r="71" customFormat="1" ht="24.95" customHeight="1" x14ac:dyDescent="0.25"/>
    <row r="72" customFormat="1" ht="24.95" customHeight="1" x14ac:dyDescent="0.25"/>
    <row r="73" customFormat="1" ht="24.95" customHeight="1" x14ac:dyDescent="0.25"/>
    <row r="74" customFormat="1" ht="24.95" customHeight="1" x14ac:dyDescent="0.25"/>
    <row r="75" customFormat="1" ht="24.95" customHeight="1" x14ac:dyDescent="0.25"/>
    <row r="76" customFormat="1" ht="24.95" customHeight="1" x14ac:dyDescent="0.25"/>
    <row r="77" customFormat="1" ht="24.95" customHeight="1" x14ac:dyDescent="0.25"/>
    <row r="78" customFormat="1" ht="24.95" customHeight="1" x14ac:dyDescent="0.25"/>
    <row r="79" customFormat="1" ht="24.95" customHeight="1" x14ac:dyDescent="0.25"/>
    <row r="80" customFormat="1" ht="24.95" customHeight="1" x14ac:dyDescent="0.25"/>
    <row r="81" customFormat="1" ht="24.95" customHeight="1" x14ac:dyDescent="0.25"/>
    <row r="82" customFormat="1" ht="24.95" customHeight="1" x14ac:dyDescent="0.25"/>
    <row r="83" customFormat="1" ht="24.95" customHeight="1" x14ac:dyDescent="0.25"/>
    <row r="84" customFormat="1" ht="24.95" customHeight="1" x14ac:dyDescent="0.25"/>
    <row r="85" customFormat="1" ht="24.95" customHeight="1" x14ac:dyDescent="0.25"/>
    <row r="86" customFormat="1" ht="24.95" customHeight="1" x14ac:dyDescent="0.25"/>
    <row r="87" customFormat="1" ht="24.95" customHeight="1" x14ac:dyDescent="0.25"/>
    <row r="88" customFormat="1" ht="24.95" customHeight="1" x14ac:dyDescent="0.25"/>
    <row r="89" customFormat="1" ht="24.95" customHeight="1" x14ac:dyDescent="0.25"/>
    <row r="90" customFormat="1" ht="24.95" customHeight="1" x14ac:dyDescent="0.25"/>
    <row r="91" customFormat="1" ht="24.95" customHeight="1" x14ac:dyDescent="0.25"/>
    <row r="92" customFormat="1" ht="24.95" customHeight="1" x14ac:dyDescent="0.25"/>
    <row r="93" customFormat="1" ht="24.95" customHeight="1" x14ac:dyDescent="0.25"/>
    <row r="94" customFormat="1" ht="24.95" customHeight="1" x14ac:dyDescent="0.25"/>
    <row r="95" customFormat="1" ht="24.95" customHeight="1" x14ac:dyDescent="0.25"/>
    <row r="96" customFormat="1" ht="24.95" customHeight="1" x14ac:dyDescent="0.25"/>
    <row r="97" customFormat="1" ht="24.95" customHeight="1" x14ac:dyDescent="0.25"/>
    <row r="98" customFormat="1" ht="24.95" customHeight="1" x14ac:dyDescent="0.25"/>
    <row r="99" customFormat="1" ht="24.95" customHeight="1" x14ac:dyDescent="0.25"/>
    <row r="100" customFormat="1" ht="24.95" customHeight="1" x14ac:dyDescent="0.25"/>
    <row r="101" customFormat="1" ht="24.95" customHeight="1" x14ac:dyDescent="0.25"/>
    <row r="102" customFormat="1" ht="24.95" customHeight="1" x14ac:dyDescent="0.25"/>
    <row r="103" customFormat="1" ht="24.95" customHeight="1" x14ac:dyDescent="0.25"/>
    <row r="104" customFormat="1" ht="24.95" customHeight="1" x14ac:dyDescent="0.25"/>
    <row r="105" customFormat="1" ht="24.95" customHeight="1" x14ac:dyDescent="0.25"/>
    <row r="106" customFormat="1" ht="24.95" customHeight="1" x14ac:dyDescent="0.25"/>
    <row r="107" customFormat="1" ht="24.95" customHeight="1" x14ac:dyDescent="0.25"/>
    <row r="108" customFormat="1" ht="24.95" customHeight="1" x14ac:dyDescent="0.25"/>
    <row r="109" customFormat="1" ht="24.95" customHeight="1" x14ac:dyDescent="0.25"/>
    <row r="110" customFormat="1" ht="24.95" customHeight="1" x14ac:dyDescent="0.25"/>
    <row r="111" customFormat="1" ht="24.95" customHeight="1" x14ac:dyDescent="0.25"/>
    <row r="112" customFormat="1" ht="24.95" customHeight="1" x14ac:dyDescent="0.25"/>
    <row r="113" customFormat="1" ht="24.95" customHeight="1" x14ac:dyDescent="0.25"/>
    <row r="114" customFormat="1" ht="24.95" customHeight="1" x14ac:dyDescent="0.25"/>
    <row r="115" customFormat="1" ht="24.95" customHeight="1" x14ac:dyDescent="0.25"/>
    <row r="116" customFormat="1" ht="24.95" customHeight="1" x14ac:dyDescent="0.25"/>
    <row r="117" customFormat="1" ht="24.95" customHeight="1" x14ac:dyDescent="0.25"/>
    <row r="118" customFormat="1" ht="24.95" customHeight="1" x14ac:dyDescent="0.25"/>
    <row r="119" customFormat="1" ht="24.95" customHeight="1" x14ac:dyDescent="0.25"/>
    <row r="120" customFormat="1" ht="24.95" customHeight="1" x14ac:dyDescent="0.25"/>
    <row r="121" customFormat="1" ht="24.95" customHeight="1" x14ac:dyDescent="0.25"/>
    <row r="122" customFormat="1" ht="24.95" customHeight="1" x14ac:dyDescent="0.25"/>
    <row r="123" customFormat="1" ht="24.95" customHeight="1" x14ac:dyDescent="0.25"/>
    <row r="124" customFormat="1" ht="24.95" customHeight="1" x14ac:dyDescent="0.25"/>
    <row r="125" customFormat="1" ht="24.95" customHeight="1" x14ac:dyDescent="0.25"/>
    <row r="126" customFormat="1" ht="24.95" customHeight="1" x14ac:dyDescent="0.25"/>
    <row r="127" customFormat="1" ht="24.95" customHeight="1" x14ac:dyDescent="0.25"/>
    <row r="128" customFormat="1" ht="24.95" customHeight="1" x14ac:dyDescent="0.25"/>
    <row r="129" customFormat="1" ht="24.95" customHeight="1" x14ac:dyDescent="0.25"/>
    <row r="130" customFormat="1" ht="24.95" customHeight="1" x14ac:dyDescent="0.25"/>
    <row r="131" customFormat="1" ht="24.95" customHeight="1" x14ac:dyDescent="0.25"/>
    <row r="132" customFormat="1" ht="24.95" customHeight="1" x14ac:dyDescent="0.25"/>
    <row r="133" customFormat="1" ht="24.95" customHeight="1" x14ac:dyDescent="0.25"/>
    <row r="134" customFormat="1" ht="24.95" customHeight="1" x14ac:dyDescent="0.25"/>
    <row r="135" customFormat="1" ht="24.95" customHeight="1" x14ac:dyDescent="0.25"/>
    <row r="136" customFormat="1" ht="24.95" customHeight="1" x14ac:dyDescent="0.25"/>
    <row r="137" customFormat="1" ht="24.95" customHeight="1" x14ac:dyDescent="0.25"/>
    <row r="138" customFormat="1" ht="24.95" customHeight="1" x14ac:dyDescent="0.25"/>
    <row r="139" customFormat="1" ht="24.95" customHeight="1" x14ac:dyDescent="0.25"/>
    <row r="140" customFormat="1" ht="24.95" customHeight="1" x14ac:dyDescent="0.25"/>
    <row r="141" customFormat="1" ht="24.95" customHeight="1" x14ac:dyDescent="0.25"/>
    <row r="142" customFormat="1" ht="24.95" customHeight="1" x14ac:dyDescent="0.25"/>
    <row r="143" customFormat="1" ht="24.95" customHeight="1" x14ac:dyDescent="0.25"/>
    <row r="144" customFormat="1" ht="24.95" customHeight="1" x14ac:dyDescent="0.25"/>
    <row r="145" customFormat="1" ht="24.95" customHeight="1" x14ac:dyDescent="0.25"/>
    <row r="146" customFormat="1" ht="24.95" customHeight="1" x14ac:dyDescent="0.25"/>
    <row r="147" customFormat="1" ht="24.95" customHeight="1" x14ac:dyDescent="0.25"/>
    <row r="148" customFormat="1" ht="24.95" customHeight="1" x14ac:dyDescent="0.25"/>
    <row r="149" customFormat="1" ht="24.95" customHeight="1" x14ac:dyDescent="0.25"/>
    <row r="150" customFormat="1" ht="24.95" customHeight="1" x14ac:dyDescent="0.25"/>
    <row r="151" customFormat="1" ht="24.95" customHeight="1" x14ac:dyDescent="0.25"/>
    <row r="152" customFormat="1" ht="24.95" customHeight="1" x14ac:dyDescent="0.25"/>
    <row r="153" customFormat="1" ht="24.95" customHeight="1" x14ac:dyDescent="0.25"/>
    <row r="154" customFormat="1" ht="24.95" customHeight="1" x14ac:dyDescent="0.25"/>
  </sheetData>
  <sheetProtection algorithmName="SHA-512" hashValue="a++p6os5SFb+uWhbGgZUgAaMfNDPtrMQspIiuCeD294dnoHYOZF+SKHoTtohRrKgLFi4/31dZcVOgClZMdkhCg==" saltValue="jJM4TgXtov1bCpB/yBSMIw==" spinCount="100000" sheet="1" objects="1" formatColumns="0" formatRows="0"/>
  <mergeCells count="107">
    <mergeCell ref="B2:C2"/>
    <mergeCell ref="D2:L2"/>
    <mergeCell ref="B3:L3"/>
    <mergeCell ref="B4:L4"/>
    <mergeCell ref="B5:D5"/>
    <mergeCell ref="E5:L5"/>
    <mergeCell ref="B9:C9"/>
    <mergeCell ref="E9:F9"/>
    <mergeCell ref="G9:L9"/>
    <mergeCell ref="M9:Q9"/>
    <mergeCell ref="B10:C10"/>
    <mergeCell ref="G10:L10"/>
    <mergeCell ref="M10:Q10"/>
    <mergeCell ref="M5:Q8"/>
    <mergeCell ref="B6:D6"/>
    <mergeCell ref="E6:H6"/>
    <mergeCell ref="B7:C7"/>
    <mergeCell ref="E7:F7"/>
    <mergeCell ref="I7:J7"/>
    <mergeCell ref="B8:C8"/>
    <mergeCell ref="E8:F8"/>
    <mergeCell ref="I8:J8"/>
    <mergeCell ref="B23:F23"/>
    <mergeCell ref="H23:K23"/>
    <mergeCell ref="B24:F24"/>
    <mergeCell ref="H24:K24"/>
    <mergeCell ref="B25:F25"/>
    <mergeCell ref="H25:K25"/>
    <mergeCell ref="B11:L11"/>
    <mergeCell ref="M11:Q11"/>
    <mergeCell ref="C12:G12"/>
    <mergeCell ref="H12:L12"/>
    <mergeCell ref="M12:M13"/>
    <mergeCell ref="N12:P12"/>
    <mergeCell ref="Q12:Q17"/>
    <mergeCell ref="B29:L29"/>
    <mergeCell ref="B30:D30"/>
    <mergeCell ref="G30:J30"/>
    <mergeCell ref="B31:D31"/>
    <mergeCell ref="G31:J31"/>
    <mergeCell ref="B32:D32"/>
    <mergeCell ref="G32:J32"/>
    <mergeCell ref="B26:F26"/>
    <mergeCell ref="H26:K26"/>
    <mergeCell ref="B27:F27"/>
    <mergeCell ref="H27:K27"/>
    <mergeCell ref="B28:F28"/>
    <mergeCell ref="H28:K28"/>
    <mergeCell ref="M36:O40"/>
    <mergeCell ref="C37:D37"/>
    <mergeCell ref="E37:F37"/>
    <mergeCell ref="H37:J37"/>
    <mergeCell ref="C38:D38"/>
    <mergeCell ref="E38:F38"/>
    <mergeCell ref="H38:J38"/>
    <mergeCell ref="B33:L33"/>
    <mergeCell ref="B34:B35"/>
    <mergeCell ref="C34:D35"/>
    <mergeCell ref="E34:G34"/>
    <mergeCell ref="H34:L34"/>
    <mergeCell ref="E35:F35"/>
    <mergeCell ref="H35:J35"/>
    <mergeCell ref="C39:D39"/>
    <mergeCell ref="E39:F39"/>
    <mergeCell ref="H39:J39"/>
    <mergeCell ref="C40:D40"/>
    <mergeCell ref="E40:F40"/>
    <mergeCell ref="H40:J40"/>
    <mergeCell ref="C36:D36"/>
    <mergeCell ref="E36:F36"/>
    <mergeCell ref="H36:J36"/>
    <mergeCell ref="C43:D43"/>
    <mergeCell ref="E43:F43"/>
    <mergeCell ref="H43:L43"/>
    <mergeCell ref="C44:D44"/>
    <mergeCell ref="E44:F44"/>
    <mergeCell ref="H44:L44"/>
    <mergeCell ref="C41:D41"/>
    <mergeCell ref="E41:F41"/>
    <mergeCell ref="H41:L41"/>
    <mergeCell ref="C42:D42"/>
    <mergeCell ref="E42:F42"/>
    <mergeCell ref="H42:L42"/>
    <mergeCell ref="C45:D45"/>
    <mergeCell ref="E45:F45"/>
    <mergeCell ref="H45:L45"/>
    <mergeCell ref="C46:D49"/>
    <mergeCell ref="E46:F46"/>
    <mergeCell ref="H46:J46"/>
    <mergeCell ref="E47:F47"/>
    <mergeCell ref="H47:J47"/>
    <mergeCell ref="E48:F48"/>
    <mergeCell ref="H48:J48"/>
    <mergeCell ref="B57:L57"/>
    <mergeCell ref="C52:F52"/>
    <mergeCell ref="H52:L52"/>
    <mergeCell ref="C53:F53"/>
    <mergeCell ref="H53:L53"/>
    <mergeCell ref="M53:N53"/>
    <mergeCell ref="B54:I56"/>
    <mergeCell ref="J54:L56"/>
    <mergeCell ref="E49:F49"/>
    <mergeCell ref="H49:J49"/>
    <mergeCell ref="C50:F50"/>
    <mergeCell ref="H50:J50"/>
    <mergeCell ref="M50:Q50"/>
    <mergeCell ref="B51:L51"/>
  </mergeCells>
  <conditionalFormatting sqref="D8">
    <cfRule type="cellIs" dxfId="47" priority="1" operator="equal">
      <formula>"TAK"</formula>
    </cfRule>
    <cfRule type="cellIs" dxfId="46" priority="2" operator="equal">
      <formula>"NIE"</formula>
    </cfRule>
  </conditionalFormatting>
  <conditionalFormatting sqref="E9 G9">
    <cfRule type="expression" dxfId="45" priority="22">
      <formula>#REF!="NIE"</formula>
    </cfRule>
  </conditionalFormatting>
  <conditionalFormatting sqref="E9:L9">
    <cfRule type="expression" dxfId="44" priority="17">
      <formula>$D$9="NIE"</formula>
    </cfRule>
  </conditionalFormatting>
  <conditionalFormatting sqref="H53">
    <cfRule type="expression" dxfId="43" priority="23">
      <formula>G53="NIE"</formula>
    </cfRule>
  </conditionalFormatting>
  <conditionalFormatting sqref="H36:L36">
    <cfRule type="expression" dxfId="42" priority="16">
      <formula>C36="NIE"</formula>
    </cfRule>
    <cfRule type="expression" dxfId="41" priority="19">
      <formula>$G$36="NIE"</formula>
    </cfRule>
    <cfRule type="expression" dxfId="40" priority="20">
      <formula>$G$36</formula>
    </cfRule>
    <cfRule type="expression" dxfId="39" priority="21">
      <formula>"$G$36=NIE"</formula>
    </cfRule>
  </conditionalFormatting>
  <conditionalFormatting sqref="H37:L37">
    <cfRule type="expression" dxfId="38" priority="15">
      <formula>$G$37="NIE"</formula>
    </cfRule>
  </conditionalFormatting>
  <conditionalFormatting sqref="H38:L38">
    <cfRule type="expression" dxfId="37" priority="14">
      <formula>$G$38="NIE"</formula>
    </cfRule>
  </conditionalFormatting>
  <conditionalFormatting sqref="H39:L39">
    <cfRule type="expression" dxfId="36" priority="13">
      <formula>$G$39="NIE"</formula>
    </cfRule>
  </conditionalFormatting>
  <conditionalFormatting sqref="H40:L40">
    <cfRule type="expression" dxfId="35" priority="12">
      <formula>$G$40="NIE"</formula>
    </cfRule>
  </conditionalFormatting>
  <conditionalFormatting sqref="H41:L41">
    <cfRule type="expression" dxfId="34" priority="11">
      <formula>$G$41="NIE"</formula>
    </cfRule>
  </conditionalFormatting>
  <conditionalFormatting sqref="H42:L42">
    <cfRule type="expression" dxfId="33" priority="10">
      <formula>$G$42="NIE"</formula>
    </cfRule>
  </conditionalFormatting>
  <conditionalFormatting sqref="H43:L43">
    <cfRule type="expression" dxfId="32" priority="9">
      <formula>$G$43="NIE"</formula>
    </cfRule>
  </conditionalFormatting>
  <conditionalFormatting sqref="H44:L44">
    <cfRule type="expression" dxfId="31" priority="8">
      <formula>$G$44="NIE"</formula>
    </cfRule>
  </conditionalFormatting>
  <conditionalFormatting sqref="H45:L45">
    <cfRule type="expression" dxfId="30" priority="7">
      <formula>$G$45="NIE"</formula>
    </cfRule>
  </conditionalFormatting>
  <conditionalFormatting sqref="H46:L46">
    <cfRule type="expression" dxfId="29" priority="18">
      <formula>$G$46="NIE"</formula>
    </cfRule>
  </conditionalFormatting>
  <conditionalFormatting sqref="H47:L47">
    <cfRule type="expression" dxfId="28" priority="6">
      <formula>$G$47="NIE"</formula>
    </cfRule>
  </conditionalFormatting>
  <conditionalFormatting sqref="H48:L48">
    <cfRule type="expression" dxfId="27" priority="5">
      <formula>$G$48="NIE"</formula>
    </cfRule>
  </conditionalFormatting>
  <conditionalFormatting sqref="H49:L49">
    <cfRule type="expression" dxfId="26" priority="4">
      <formula>$G$49="NIE"</formula>
    </cfRule>
  </conditionalFormatting>
  <conditionalFormatting sqref="H50:L50">
    <cfRule type="expression" dxfId="25" priority="3">
      <formula>$G$50="NIE"</formula>
    </cfRule>
  </conditionalFormatting>
  <conditionalFormatting sqref="K36:L36">
    <cfRule type="colorScale" priority="24">
      <colorScale>
        <cfvo type="formula" val="&quot;TAK&quot;"/>
        <cfvo type="formula" val="&quot;NIE&quot;"/>
        <color theme="0"/>
        <color theme="0" tint="-0.34998626667073579"/>
      </colorScale>
    </cfRule>
    <cfRule type="expression" dxfId="24" priority="25">
      <formula>$G36="NIE"</formula>
    </cfRule>
  </conditionalFormatting>
  <dataValidations count="2">
    <dataValidation type="list" allowBlank="1" showInputMessage="1" showErrorMessage="1" sqref="G53 D8:D9 G36:G50" xr:uid="{20E17690-E876-4AC9-86F4-BC1EB3AB5AD2}">
      <formula1>$R$33:$R$34</formula1>
    </dataValidation>
    <dataValidation type="list" allowBlank="1" showInputMessage="1" showErrorMessage="1" sqref="L36:L40" xr:uid="{0652436C-2013-4A77-AC36-6F6F75280045}">
      <formula1>$R$35:$R$36</formula1>
    </dataValidation>
  </dataValidations>
  <pageMargins left="0.7" right="0.7" top="0.75" bottom="0.75" header="0.3" footer="0.3"/>
  <pageSetup paperSize="9" scale="48" fitToHeight="0" orientation="portrait" horizontalDpi="1200" verticalDpi="1200" r:id="rId1"/>
  <rowBreaks count="1" manualBreakCount="1">
    <brk id="50" min="1" max="11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1C2BD-A2CF-48F4-B5CC-B2B24D3946E2}">
  <sheetPr>
    <pageSetUpPr fitToPage="1"/>
  </sheetPr>
  <dimension ref="B2:R154"/>
  <sheetViews>
    <sheetView view="pageBreakPreview" zoomScale="75" zoomScaleNormal="100" zoomScaleSheetLayoutView="75" workbookViewId="0">
      <selection activeCell="B29" sqref="B29:L29"/>
    </sheetView>
  </sheetViews>
  <sheetFormatPr defaultRowHeight="15" x14ac:dyDescent="0.25"/>
  <cols>
    <col min="2" max="12" width="16.7109375" customWidth="1"/>
    <col min="13" max="16" width="15.7109375" customWidth="1"/>
    <col min="17" max="17" width="79" customWidth="1"/>
    <col min="18" max="18" width="68.7109375" customWidth="1"/>
  </cols>
  <sheetData>
    <row r="2" spans="2:18" ht="39.950000000000003" customHeight="1" x14ac:dyDescent="0.25">
      <c r="B2" s="301" t="str">
        <f>IF('1.StrTytułowa'!E8&lt;&gt;"",'1.StrTytułowa'!E8,"")</f>
        <v/>
      </c>
      <c r="C2" s="301"/>
      <c r="D2" s="302" t="str">
        <f>IF('1.StrTytułowa'!E7&lt;&gt;"",'1.StrTytułowa'!E7,"")</f>
        <v/>
      </c>
      <c r="E2" s="302"/>
      <c r="F2" s="302"/>
      <c r="G2" s="302"/>
      <c r="H2" s="302"/>
      <c r="I2" s="302"/>
      <c r="J2" s="302"/>
      <c r="K2" s="302"/>
      <c r="L2" s="302"/>
    </row>
    <row r="3" spans="2:18" ht="50.25" customHeight="1" x14ac:dyDescent="0.25">
      <c r="B3" s="303" t="s">
        <v>206</v>
      </c>
      <c r="C3" s="304"/>
      <c r="D3" s="304"/>
      <c r="E3" s="304"/>
      <c r="F3" s="304"/>
      <c r="G3" s="304"/>
      <c r="H3" s="304"/>
      <c r="I3" s="304"/>
      <c r="J3" s="304"/>
      <c r="K3" s="304"/>
      <c r="L3" s="305"/>
    </row>
    <row r="4" spans="2:18" ht="24.95" customHeight="1" x14ac:dyDescent="0.25">
      <c r="B4" s="306" t="s">
        <v>159</v>
      </c>
      <c r="C4" s="306"/>
      <c r="D4" s="306"/>
      <c r="E4" s="306"/>
      <c r="F4" s="306"/>
      <c r="G4" s="306"/>
      <c r="H4" s="306"/>
      <c r="I4" s="306"/>
      <c r="J4" s="306"/>
      <c r="K4" s="306"/>
      <c r="L4" s="306"/>
      <c r="M4" s="30"/>
      <c r="N4" s="31"/>
      <c r="O4" s="31"/>
      <c r="P4" s="31"/>
    </row>
    <row r="5" spans="2:18" ht="35.1" customHeight="1" x14ac:dyDescent="0.25">
      <c r="B5" s="289" t="s">
        <v>194</v>
      </c>
      <c r="C5" s="289"/>
      <c r="D5" s="289"/>
      <c r="E5" s="238"/>
      <c r="F5" s="238"/>
      <c r="G5" s="238"/>
      <c r="H5" s="238"/>
      <c r="I5" s="238"/>
      <c r="J5" s="238"/>
      <c r="K5" s="238"/>
      <c r="L5" s="253"/>
      <c r="M5" s="235" t="s">
        <v>200</v>
      </c>
      <c r="N5" s="236"/>
      <c r="O5" s="236"/>
      <c r="P5" s="236"/>
      <c r="Q5" s="236"/>
    </row>
    <row r="6" spans="2:18" ht="35.1" customHeight="1" x14ac:dyDescent="0.25">
      <c r="B6" s="242" t="s">
        <v>193</v>
      </c>
      <c r="C6" s="254"/>
      <c r="D6" s="243"/>
      <c r="E6" s="237"/>
      <c r="F6" s="238"/>
      <c r="G6" s="238"/>
      <c r="H6" s="238"/>
      <c r="I6" s="95" t="s">
        <v>202</v>
      </c>
      <c r="J6" s="94"/>
      <c r="K6" s="95" t="s">
        <v>203</v>
      </c>
      <c r="L6" s="93"/>
      <c r="M6" s="235"/>
      <c r="N6" s="236"/>
      <c r="O6" s="236"/>
      <c r="P6" s="236"/>
      <c r="Q6" s="236"/>
    </row>
    <row r="7" spans="2:18" ht="24.95" customHeight="1" x14ac:dyDescent="0.25">
      <c r="B7" s="281" t="s">
        <v>156</v>
      </c>
      <c r="C7" s="282"/>
      <c r="D7" s="28"/>
      <c r="E7" s="279" t="s">
        <v>47</v>
      </c>
      <c r="F7" s="279"/>
      <c r="G7" s="12"/>
      <c r="H7" s="36" t="s">
        <v>18</v>
      </c>
      <c r="I7" s="279" t="s">
        <v>155</v>
      </c>
      <c r="J7" s="279"/>
      <c r="K7" s="12"/>
      <c r="L7" s="36" t="s">
        <v>48</v>
      </c>
      <c r="M7" s="235"/>
      <c r="N7" s="236"/>
      <c r="O7" s="236"/>
      <c r="P7" s="236"/>
      <c r="Q7" s="236"/>
    </row>
    <row r="8" spans="2:18" ht="24.95" customHeight="1" x14ac:dyDescent="0.25">
      <c r="B8" s="242" t="s">
        <v>199</v>
      </c>
      <c r="C8" s="243"/>
      <c r="D8" s="33"/>
      <c r="E8" s="280" t="s">
        <v>49</v>
      </c>
      <c r="F8" s="280"/>
      <c r="G8" s="21"/>
      <c r="H8" s="37" t="s">
        <v>9</v>
      </c>
      <c r="I8" s="280" t="s">
        <v>50</v>
      </c>
      <c r="J8" s="280"/>
      <c r="K8" s="21"/>
      <c r="L8" s="37" t="s">
        <v>9</v>
      </c>
      <c r="M8" s="235"/>
      <c r="N8" s="236"/>
      <c r="O8" s="236"/>
      <c r="P8" s="236"/>
      <c r="Q8" s="236"/>
      <c r="R8" s="38"/>
    </row>
    <row r="9" spans="2:18" ht="24.95" customHeight="1" x14ac:dyDescent="0.25">
      <c r="B9" s="242" t="s">
        <v>157</v>
      </c>
      <c r="C9" s="243"/>
      <c r="D9" s="27"/>
      <c r="E9" s="283" t="s">
        <v>51</v>
      </c>
      <c r="F9" s="284"/>
      <c r="G9" s="237"/>
      <c r="H9" s="238"/>
      <c r="I9" s="238"/>
      <c r="J9" s="238"/>
      <c r="K9" s="238"/>
      <c r="L9" s="253"/>
      <c r="M9" s="299" t="s">
        <v>169</v>
      </c>
      <c r="N9" s="300"/>
      <c r="O9" s="300"/>
      <c r="P9" s="300"/>
      <c r="Q9" s="300"/>
      <c r="R9" s="38"/>
    </row>
    <row r="10" spans="2:18" ht="50.1" customHeight="1" x14ac:dyDescent="0.25">
      <c r="B10" s="242" t="s">
        <v>168</v>
      </c>
      <c r="C10" s="243"/>
      <c r="D10" s="29"/>
      <c r="E10" s="20" t="str">
        <f>IFERROR(D10/K8,"-")</f>
        <v>-</v>
      </c>
      <c r="F10" s="34" t="s">
        <v>52</v>
      </c>
      <c r="G10" s="238"/>
      <c r="H10" s="238"/>
      <c r="I10" s="238"/>
      <c r="J10" s="238"/>
      <c r="K10" s="238"/>
      <c r="L10" s="253"/>
      <c r="M10" s="257"/>
      <c r="N10" s="258"/>
      <c r="O10" s="258"/>
      <c r="P10" s="258"/>
      <c r="Q10" s="258"/>
    </row>
    <row r="11" spans="2:18" s="38" customFormat="1" ht="24.95" customHeight="1" x14ac:dyDescent="0.25">
      <c r="B11" s="268" t="s">
        <v>160</v>
      </c>
      <c r="C11" s="269"/>
      <c r="D11" s="269"/>
      <c r="E11" s="269"/>
      <c r="F11" s="269"/>
      <c r="G11" s="269"/>
      <c r="H11" s="269"/>
      <c r="I11" s="269"/>
      <c r="J11" s="269"/>
      <c r="K11" s="269"/>
      <c r="L11" s="270"/>
      <c r="M11" s="255"/>
      <c r="N11" s="256"/>
      <c r="O11" s="256"/>
      <c r="P11" s="256"/>
      <c r="Q11" s="256"/>
      <c r="R11"/>
    </row>
    <row r="12" spans="2:18" ht="39.950000000000003" customHeight="1" x14ac:dyDescent="0.25">
      <c r="B12" s="40"/>
      <c r="C12" s="271" t="s">
        <v>53</v>
      </c>
      <c r="D12" s="271"/>
      <c r="E12" s="271"/>
      <c r="F12" s="271"/>
      <c r="G12" s="271"/>
      <c r="H12" s="272" t="s">
        <v>54</v>
      </c>
      <c r="I12" s="272"/>
      <c r="J12" s="272"/>
      <c r="K12" s="272"/>
      <c r="L12" s="272"/>
      <c r="M12" s="273" t="s">
        <v>55</v>
      </c>
      <c r="N12" s="275" t="s">
        <v>56</v>
      </c>
      <c r="O12" s="276"/>
      <c r="P12" s="277"/>
      <c r="Q12" s="278" t="s">
        <v>187</v>
      </c>
    </row>
    <row r="13" spans="2:18" ht="60" customHeight="1" x14ac:dyDescent="0.25">
      <c r="B13" s="40" t="s">
        <v>57</v>
      </c>
      <c r="C13" s="41" t="s">
        <v>58</v>
      </c>
      <c r="D13" s="41" t="s">
        <v>59</v>
      </c>
      <c r="E13" s="41" t="s">
        <v>153</v>
      </c>
      <c r="F13" s="41" t="s">
        <v>60</v>
      </c>
      <c r="G13" s="43" t="s">
        <v>161</v>
      </c>
      <c r="H13" s="44" t="s">
        <v>58</v>
      </c>
      <c r="I13" s="42" t="s">
        <v>59</v>
      </c>
      <c r="J13" s="42" t="s">
        <v>153</v>
      </c>
      <c r="K13" s="42" t="s">
        <v>60</v>
      </c>
      <c r="L13" s="42" t="s">
        <v>161</v>
      </c>
      <c r="M13" s="274"/>
      <c r="N13" s="45" t="s">
        <v>61</v>
      </c>
      <c r="O13" s="45" t="s">
        <v>62</v>
      </c>
      <c r="P13" s="45" t="s">
        <v>63</v>
      </c>
      <c r="Q13" s="278"/>
    </row>
    <row r="14" spans="2:18" ht="20.100000000000001" customHeight="1" x14ac:dyDescent="0.25">
      <c r="B14" s="35" t="s">
        <v>64</v>
      </c>
      <c r="C14" s="11"/>
      <c r="D14" s="11"/>
      <c r="E14" s="46"/>
      <c r="F14" s="47"/>
      <c r="G14" s="48">
        <f>SUM(C14:D14)</f>
        <v>0</v>
      </c>
      <c r="H14" s="21"/>
      <c r="I14" s="22"/>
      <c r="J14" s="49"/>
      <c r="K14" s="49"/>
      <c r="L14" s="50">
        <f>SUM(H14:I14)</f>
        <v>0</v>
      </c>
      <c r="M14" s="51">
        <v>1.1000000000000001</v>
      </c>
      <c r="N14" s="52">
        <v>76.319999999999993</v>
      </c>
      <c r="O14" s="52">
        <f>N14*3.6</f>
        <v>274.75200000000001</v>
      </c>
      <c r="P14" s="52">
        <f>O14/1000</f>
        <v>0.274752</v>
      </c>
      <c r="Q14" s="278"/>
      <c r="R14" s="53"/>
    </row>
    <row r="15" spans="2:18" ht="20.100000000000001" customHeight="1" x14ac:dyDescent="0.25">
      <c r="B15" s="35" t="s">
        <v>65</v>
      </c>
      <c r="C15" s="11"/>
      <c r="D15" s="11"/>
      <c r="E15" s="54"/>
      <c r="F15" s="55"/>
      <c r="G15" s="48">
        <f>SUM(C15:D15)</f>
        <v>0</v>
      </c>
      <c r="H15" s="11"/>
      <c r="I15" s="24"/>
      <c r="J15" s="56"/>
      <c r="K15" s="57"/>
      <c r="L15" s="50">
        <f t="shared" ref="L15" si="0">SUM(H15:I15)</f>
        <v>0</v>
      </c>
      <c r="M15" s="58">
        <v>1.1000000000000001</v>
      </c>
      <c r="N15" s="52">
        <v>56.18</v>
      </c>
      <c r="O15" s="52">
        <f t="shared" ref="O15:O20" si="1">N15*3.6</f>
        <v>202.24799999999999</v>
      </c>
      <c r="P15" s="52">
        <f t="shared" ref="P15:P22" si="2">O15/1000</f>
        <v>0.20224799999999998</v>
      </c>
      <c r="Q15" s="278"/>
      <c r="R15" s="53"/>
    </row>
    <row r="16" spans="2:18" ht="20.100000000000001" customHeight="1" x14ac:dyDescent="0.25">
      <c r="B16" s="35" t="s">
        <v>66</v>
      </c>
      <c r="C16" s="11"/>
      <c r="D16" s="11"/>
      <c r="E16" s="54"/>
      <c r="F16" s="55"/>
      <c r="G16" s="48">
        <f>SUM(C16:D16)</f>
        <v>0</v>
      </c>
      <c r="H16" s="11"/>
      <c r="I16" s="11"/>
      <c r="J16" s="54"/>
      <c r="K16" s="55"/>
      <c r="L16" s="50">
        <f>SUM(H16:I16)</f>
        <v>0</v>
      </c>
      <c r="M16" s="58">
        <v>1.1000000000000001</v>
      </c>
      <c r="N16" s="52">
        <v>63.1</v>
      </c>
      <c r="O16" s="52">
        <f t="shared" si="1"/>
        <v>227.16</v>
      </c>
      <c r="P16" s="52">
        <f t="shared" si="2"/>
        <v>0.22716</v>
      </c>
      <c r="Q16" s="278"/>
      <c r="R16" s="53"/>
    </row>
    <row r="17" spans="2:18" ht="20.100000000000001" customHeight="1" x14ac:dyDescent="0.25">
      <c r="B17" s="35" t="s">
        <v>67</v>
      </c>
      <c r="C17" s="96"/>
      <c r="D17" s="11"/>
      <c r="E17" s="54"/>
      <c r="F17" s="55"/>
      <c r="G17" s="48">
        <f t="shared" ref="G17:G19" si="3">SUM(C17:D17)</f>
        <v>0</v>
      </c>
      <c r="H17" s="59"/>
      <c r="I17" s="60"/>
      <c r="J17" s="61"/>
      <c r="K17" s="61"/>
      <c r="L17" s="62"/>
      <c r="M17" s="58">
        <v>1.1000000000000001</v>
      </c>
      <c r="N17" s="52">
        <v>94.75</v>
      </c>
      <c r="O17" s="52">
        <f t="shared" si="1"/>
        <v>341.1</v>
      </c>
      <c r="P17" s="52">
        <f t="shared" si="2"/>
        <v>0.34110000000000001</v>
      </c>
      <c r="Q17" s="278"/>
      <c r="R17" s="53"/>
    </row>
    <row r="18" spans="2:18" ht="20.100000000000001" customHeight="1" x14ac:dyDescent="0.25">
      <c r="B18" s="35" t="s">
        <v>68</v>
      </c>
      <c r="C18" s="11"/>
      <c r="D18" s="11"/>
      <c r="E18" s="54"/>
      <c r="F18" s="55"/>
      <c r="G18" s="48">
        <f t="shared" si="3"/>
        <v>0</v>
      </c>
      <c r="H18" s="11"/>
      <c r="I18" s="11"/>
      <c r="J18" s="63"/>
      <c r="K18" s="57"/>
      <c r="L18" s="50">
        <f>SUM(H18:I18)</f>
        <v>0</v>
      </c>
      <c r="M18" s="58">
        <v>0.2</v>
      </c>
      <c r="N18" s="52">
        <v>0</v>
      </c>
      <c r="O18" s="52">
        <f t="shared" si="1"/>
        <v>0</v>
      </c>
      <c r="P18" s="52">
        <f t="shared" si="2"/>
        <v>0</v>
      </c>
      <c r="Q18" s="64" t="s">
        <v>69</v>
      </c>
      <c r="R18" s="53"/>
    </row>
    <row r="19" spans="2:18" ht="20.100000000000001" customHeight="1" x14ac:dyDescent="0.25">
      <c r="B19" s="1" t="s">
        <v>70</v>
      </c>
      <c r="C19" s="11"/>
      <c r="D19" s="11"/>
      <c r="E19" s="54"/>
      <c r="F19" s="55"/>
      <c r="G19" s="48">
        <f t="shared" si="3"/>
        <v>0</v>
      </c>
      <c r="H19" s="11"/>
      <c r="I19" s="11"/>
      <c r="J19" s="54"/>
      <c r="K19" s="55"/>
      <c r="L19" s="50">
        <f t="shared" ref="L19:L20" si="4">SUM(H19:I19)</f>
        <v>0</v>
      </c>
      <c r="M19" s="17">
        <v>0</v>
      </c>
      <c r="N19" s="18">
        <v>0</v>
      </c>
      <c r="O19" s="18">
        <f>N19*3.6</f>
        <v>0</v>
      </c>
      <c r="P19" s="65">
        <f t="shared" si="2"/>
        <v>0</v>
      </c>
      <c r="Q19" s="26" t="s">
        <v>71</v>
      </c>
    </row>
    <row r="20" spans="2:18" ht="57.75" customHeight="1" x14ac:dyDescent="0.25">
      <c r="B20" s="1" t="s">
        <v>72</v>
      </c>
      <c r="C20" s="11"/>
      <c r="D20" s="11"/>
      <c r="E20" s="66"/>
      <c r="F20" s="67"/>
      <c r="G20" s="48">
        <f>SUM(C20:D20)</f>
        <v>0</v>
      </c>
      <c r="H20" s="11"/>
      <c r="I20" s="11"/>
      <c r="J20" s="54"/>
      <c r="K20" s="55"/>
      <c r="L20" s="50">
        <f t="shared" si="4"/>
        <v>0</v>
      </c>
      <c r="M20" s="17">
        <v>0.8</v>
      </c>
      <c r="N20" s="18">
        <v>94.93</v>
      </c>
      <c r="O20" s="65">
        <f t="shared" si="1"/>
        <v>341.74800000000005</v>
      </c>
      <c r="P20" s="52">
        <f t="shared" si="2"/>
        <v>0.34174800000000005</v>
      </c>
      <c r="Q20" s="26" t="s">
        <v>73</v>
      </c>
    </row>
    <row r="21" spans="2:18" ht="35.1" customHeight="1" x14ac:dyDescent="0.25">
      <c r="B21" s="35" t="s">
        <v>74</v>
      </c>
      <c r="C21" s="11"/>
      <c r="D21" s="11"/>
      <c r="E21" s="11"/>
      <c r="F21" s="11"/>
      <c r="G21" s="48">
        <f>SUM(C21:F21)</f>
        <v>0</v>
      </c>
      <c r="H21" s="11"/>
      <c r="I21" s="11"/>
      <c r="J21" s="11"/>
      <c r="K21" s="11"/>
      <c r="L21" s="50">
        <f>SUM(H21:K21)</f>
        <v>0</v>
      </c>
      <c r="M21" s="58">
        <v>2.5</v>
      </c>
      <c r="N21" s="52"/>
      <c r="O21" s="52">
        <v>553</v>
      </c>
      <c r="P21" s="52">
        <f t="shared" si="2"/>
        <v>0.55300000000000005</v>
      </c>
      <c r="Q21" s="68" t="s">
        <v>75</v>
      </c>
    </row>
    <row r="22" spans="2:18" ht="35.1" customHeight="1" x14ac:dyDescent="0.25">
      <c r="B22" s="35" t="s">
        <v>76</v>
      </c>
      <c r="C22" s="11"/>
      <c r="D22" s="11"/>
      <c r="E22" s="11"/>
      <c r="F22" s="11"/>
      <c r="G22" s="48">
        <f>IF(SUM(C22:F22)&gt;G21,G21,SUM(C22:F22))</f>
        <v>0</v>
      </c>
      <c r="H22" s="11"/>
      <c r="I22" s="11"/>
      <c r="J22" s="11"/>
      <c r="K22" s="11"/>
      <c r="L22" s="50">
        <f>IF(SUM(H22:K22)&gt;L21,L21,SUM(H22:K22))</f>
        <v>0</v>
      </c>
      <c r="M22" s="58">
        <v>2.5</v>
      </c>
      <c r="N22" s="52"/>
      <c r="O22" s="52">
        <v>553</v>
      </c>
      <c r="P22" s="52">
        <f t="shared" si="2"/>
        <v>0.55300000000000005</v>
      </c>
      <c r="Q22" s="68" t="s">
        <v>77</v>
      </c>
    </row>
    <row r="23" spans="2:18" ht="20.100000000000001" customHeight="1" x14ac:dyDescent="0.25">
      <c r="B23" s="262" t="s">
        <v>78</v>
      </c>
      <c r="C23" s="263"/>
      <c r="D23" s="263"/>
      <c r="E23" s="263"/>
      <c r="F23" s="264"/>
      <c r="G23" s="48">
        <f>SUM(G14:G20)</f>
        <v>0</v>
      </c>
      <c r="H23" s="265" t="s">
        <v>78</v>
      </c>
      <c r="I23" s="266"/>
      <c r="J23" s="266"/>
      <c r="K23" s="267"/>
      <c r="L23" s="50">
        <f>SUM(L14:L16)+SUM(L18:L20)</f>
        <v>0</v>
      </c>
      <c r="M23" s="69">
        <f>G23-L23</f>
        <v>0</v>
      </c>
      <c r="N23" s="70" t="s">
        <v>79</v>
      </c>
      <c r="O23" s="70"/>
      <c r="P23" s="71"/>
      <c r="R23" s="53"/>
    </row>
    <row r="24" spans="2:18" ht="20.100000000000001" customHeight="1" x14ac:dyDescent="0.25">
      <c r="B24" s="262" t="s">
        <v>80</v>
      </c>
      <c r="C24" s="263"/>
      <c r="D24" s="263"/>
      <c r="E24" s="263"/>
      <c r="F24" s="264"/>
      <c r="G24" s="48">
        <f>G21</f>
        <v>0</v>
      </c>
      <c r="H24" s="265" t="s">
        <v>80</v>
      </c>
      <c r="I24" s="266"/>
      <c r="J24" s="266"/>
      <c r="K24" s="267"/>
      <c r="L24" s="50">
        <f>L21</f>
        <v>0</v>
      </c>
      <c r="M24" s="69">
        <f>G24-L24</f>
        <v>0</v>
      </c>
      <c r="N24" s="70" t="s">
        <v>79</v>
      </c>
      <c r="O24" s="70"/>
      <c r="P24" s="71"/>
      <c r="R24" s="53"/>
    </row>
    <row r="25" spans="2:18" ht="20.100000000000001" customHeight="1" x14ac:dyDescent="0.25">
      <c r="B25" s="262" t="s">
        <v>81</v>
      </c>
      <c r="C25" s="263"/>
      <c r="D25" s="263"/>
      <c r="E25" s="263"/>
      <c r="F25" s="264"/>
      <c r="G25" s="48">
        <f>G22</f>
        <v>0</v>
      </c>
      <c r="H25" s="265" t="s">
        <v>82</v>
      </c>
      <c r="I25" s="266"/>
      <c r="J25" s="266"/>
      <c r="K25" s="267"/>
      <c r="L25" s="50">
        <f>L22</f>
        <v>0</v>
      </c>
      <c r="M25" s="69">
        <f>L25-G25</f>
        <v>0</v>
      </c>
      <c r="N25" s="70" t="s">
        <v>79</v>
      </c>
      <c r="O25" s="70"/>
      <c r="P25" s="71"/>
      <c r="R25" s="53"/>
    </row>
    <row r="26" spans="2:18" ht="20.100000000000001" customHeight="1" x14ac:dyDescent="0.25">
      <c r="B26" s="262" t="s">
        <v>83</v>
      </c>
      <c r="C26" s="263"/>
      <c r="D26" s="263"/>
      <c r="E26" s="263"/>
      <c r="F26" s="264"/>
      <c r="G26" s="48">
        <f>SUM(G14:G21)</f>
        <v>0</v>
      </c>
      <c r="H26" s="317" t="s">
        <v>84</v>
      </c>
      <c r="I26" s="317"/>
      <c r="J26" s="317"/>
      <c r="K26" s="317"/>
      <c r="L26" s="50">
        <f>SUM(L14:L21)</f>
        <v>0</v>
      </c>
      <c r="M26" s="69">
        <f>G26-L26</f>
        <v>0</v>
      </c>
      <c r="N26" s="72" t="s">
        <v>79</v>
      </c>
      <c r="O26" s="73" t="s">
        <v>170</v>
      </c>
    </row>
    <row r="27" spans="2:18" ht="20.100000000000001" customHeight="1" x14ac:dyDescent="0.25">
      <c r="B27" s="262" t="s">
        <v>85</v>
      </c>
      <c r="C27" s="263"/>
      <c r="D27" s="263"/>
      <c r="E27" s="263"/>
      <c r="F27" s="264"/>
      <c r="G27" s="48">
        <f>G14*$M$14+G15*$M$15+G16*$M$16+G17*$M$17+G18*$M$18+G20*$M$20+G21*$M$21-G22*$M$22+G19*$M$19</f>
        <v>0</v>
      </c>
      <c r="H27" s="317" t="s">
        <v>85</v>
      </c>
      <c r="I27" s="317"/>
      <c r="J27" s="317"/>
      <c r="K27" s="317"/>
      <c r="L27" s="50">
        <f>L14*$M$14+L15*$M$15+L16*$M$16+L17*$M$17+L18*$M$18+L20*$M$20+L21*$M$21-L22*$M$22+L19*$M$19</f>
        <v>0</v>
      </c>
      <c r="M27" s="69">
        <f>G27-L27</f>
        <v>0</v>
      </c>
      <c r="N27" s="72" t="s">
        <v>79</v>
      </c>
      <c r="O27" s="32" t="str">
        <f>IFERROR((1-L27/G27),"-")</f>
        <v>-</v>
      </c>
    </row>
    <row r="28" spans="2:18" ht="20.100000000000001" customHeight="1" x14ac:dyDescent="0.25">
      <c r="B28" s="262" t="s">
        <v>86</v>
      </c>
      <c r="C28" s="263"/>
      <c r="D28" s="263"/>
      <c r="E28" s="263"/>
      <c r="F28" s="264"/>
      <c r="G28" s="48">
        <f>(G14*$P$14+G15*$P$15+G16*$P$16+G17*$P$17+G18*$P$18+G19*$P$19+G20*$P$20+G21*$P$21-G22*$P$22)/1000</f>
        <v>0</v>
      </c>
      <c r="H28" s="317" t="s">
        <v>86</v>
      </c>
      <c r="I28" s="317"/>
      <c r="J28" s="317"/>
      <c r="K28" s="317"/>
      <c r="L28" s="50">
        <f>(L14*$P$14+L15*$P$15+L16*$P$16+L17*$P$17+L18*$P$18+L19*$P$19+L20*$P$20+L21*$P$21-L22*$P$22)/1000</f>
        <v>0</v>
      </c>
      <c r="M28" s="69">
        <f>G28-L28</f>
        <v>0</v>
      </c>
      <c r="N28" s="72" t="s">
        <v>36</v>
      </c>
      <c r="O28" s="72"/>
    </row>
    <row r="29" spans="2:18" ht="20.100000000000001" customHeight="1" x14ac:dyDescent="0.25">
      <c r="B29" s="318" t="s">
        <v>87</v>
      </c>
      <c r="C29" s="319"/>
      <c r="D29" s="319"/>
      <c r="E29" s="319"/>
      <c r="F29" s="319"/>
      <c r="G29" s="319"/>
      <c r="H29" s="319"/>
      <c r="I29" s="319"/>
      <c r="J29" s="319"/>
      <c r="K29" s="319"/>
      <c r="L29" s="320"/>
      <c r="M29" s="69"/>
      <c r="N29" s="72"/>
      <c r="O29" s="72"/>
    </row>
    <row r="30" spans="2:18" ht="20.100000000000001" customHeight="1" x14ac:dyDescent="0.25">
      <c r="B30" s="292" t="s">
        <v>88</v>
      </c>
      <c r="C30" s="293"/>
      <c r="D30" s="293"/>
      <c r="E30" s="74">
        <f>M23</f>
        <v>0</v>
      </c>
      <c r="F30" s="75" t="s">
        <v>79</v>
      </c>
      <c r="G30" s="294" t="s">
        <v>89</v>
      </c>
      <c r="H30" s="295"/>
      <c r="I30" s="295"/>
      <c r="J30" s="296"/>
      <c r="K30" s="74">
        <f>M26</f>
        <v>0</v>
      </c>
      <c r="L30" s="76" t="s">
        <v>79</v>
      </c>
      <c r="M30" s="69"/>
      <c r="N30" s="38"/>
      <c r="O30" s="38"/>
    </row>
    <row r="31" spans="2:18" ht="20.100000000000001" customHeight="1" x14ac:dyDescent="0.25">
      <c r="B31" s="292" t="s">
        <v>90</v>
      </c>
      <c r="C31" s="293"/>
      <c r="D31" s="293"/>
      <c r="E31" s="74">
        <f>M24</f>
        <v>0</v>
      </c>
      <c r="F31" s="75" t="s">
        <v>79</v>
      </c>
      <c r="G31" s="294" t="s">
        <v>91</v>
      </c>
      <c r="H31" s="295"/>
      <c r="I31" s="295"/>
      <c r="J31" s="296"/>
      <c r="K31" s="74">
        <f>M27</f>
        <v>0</v>
      </c>
      <c r="L31" s="76" t="s">
        <v>79</v>
      </c>
      <c r="M31" s="69"/>
      <c r="N31" s="38"/>
      <c r="O31" s="38"/>
    </row>
    <row r="32" spans="2:18" ht="20.100000000000001" customHeight="1" x14ac:dyDescent="0.25">
      <c r="B32" s="292" t="s">
        <v>92</v>
      </c>
      <c r="C32" s="293"/>
      <c r="D32" s="293"/>
      <c r="E32" s="74">
        <f>M25</f>
        <v>0</v>
      </c>
      <c r="F32" s="75" t="s">
        <v>79</v>
      </c>
      <c r="G32" s="294" t="s">
        <v>93</v>
      </c>
      <c r="H32" s="295"/>
      <c r="I32" s="295"/>
      <c r="J32" s="296"/>
      <c r="K32" s="74">
        <f>M28</f>
        <v>0</v>
      </c>
      <c r="L32" s="76" t="s">
        <v>36</v>
      </c>
      <c r="M32" s="69"/>
      <c r="N32" s="38"/>
      <c r="O32" s="38"/>
    </row>
    <row r="33" spans="2:18" ht="24.95" customHeight="1" x14ac:dyDescent="0.25">
      <c r="B33" s="309" t="s">
        <v>94</v>
      </c>
      <c r="C33" s="310"/>
      <c r="D33" s="310"/>
      <c r="E33" s="310"/>
      <c r="F33" s="310"/>
      <c r="G33" s="310"/>
      <c r="H33" s="310"/>
      <c r="I33" s="310"/>
      <c r="J33" s="310"/>
      <c r="K33" s="310"/>
      <c r="L33" s="310"/>
      <c r="R33" s="39" t="s">
        <v>0</v>
      </c>
    </row>
    <row r="34" spans="2:18" ht="24.95" customHeight="1" x14ac:dyDescent="0.25">
      <c r="B34" s="311" t="s">
        <v>39</v>
      </c>
      <c r="C34" s="313" t="s">
        <v>95</v>
      </c>
      <c r="D34" s="314"/>
      <c r="E34" s="259" t="s">
        <v>96</v>
      </c>
      <c r="F34" s="259"/>
      <c r="G34" s="259"/>
      <c r="H34" s="297" t="s">
        <v>97</v>
      </c>
      <c r="I34" s="297"/>
      <c r="J34" s="297"/>
      <c r="K34" s="297"/>
      <c r="L34" s="297"/>
      <c r="R34" s="39" t="s">
        <v>1</v>
      </c>
    </row>
    <row r="35" spans="2:18" ht="50.1" customHeight="1" x14ac:dyDescent="0.25">
      <c r="B35" s="312"/>
      <c r="C35" s="315"/>
      <c r="D35" s="316"/>
      <c r="E35" s="260" t="s">
        <v>98</v>
      </c>
      <c r="F35" s="261"/>
      <c r="G35" s="77" t="s">
        <v>99</v>
      </c>
      <c r="H35" s="298" t="s">
        <v>100</v>
      </c>
      <c r="I35" s="298"/>
      <c r="J35" s="298"/>
      <c r="K35" s="79" t="s">
        <v>182</v>
      </c>
      <c r="L35" s="79" t="s">
        <v>101</v>
      </c>
      <c r="R35" s="39" t="s">
        <v>163</v>
      </c>
    </row>
    <row r="36" spans="2:18" ht="39.950000000000003" customHeight="1" x14ac:dyDescent="0.25">
      <c r="B36" s="80">
        <v>1</v>
      </c>
      <c r="C36" s="242" t="s">
        <v>102</v>
      </c>
      <c r="D36" s="243"/>
      <c r="E36" s="237"/>
      <c r="F36" s="253"/>
      <c r="G36" s="2"/>
      <c r="H36" s="285"/>
      <c r="I36" s="285"/>
      <c r="J36" s="285"/>
      <c r="K36" s="23"/>
      <c r="L36" s="81"/>
      <c r="M36" s="307" t="s">
        <v>174</v>
      </c>
      <c r="N36" s="308"/>
      <c r="O36" s="308"/>
      <c r="P36" s="82"/>
      <c r="R36" s="39" t="s">
        <v>164</v>
      </c>
    </row>
    <row r="37" spans="2:18" ht="39.950000000000003" customHeight="1" x14ac:dyDescent="0.25">
      <c r="B37" s="80">
        <v>2</v>
      </c>
      <c r="C37" s="242" t="s">
        <v>162</v>
      </c>
      <c r="D37" s="243"/>
      <c r="E37" s="237"/>
      <c r="F37" s="253"/>
      <c r="G37" s="2"/>
      <c r="H37" s="285"/>
      <c r="I37" s="285"/>
      <c r="J37" s="285"/>
      <c r="K37" s="3"/>
      <c r="L37" s="79"/>
      <c r="M37" s="307"/>
      <c r="N37" s="308"/>
      <c r="O37" s="308"/>
      <c r="P37" s="82"/>
    </row>
    <row r="38" spans="2:18" ht="39.950000000000003" customHeight="1" x14ac:dyDescent="0.25">
      <c r="B38" s="80">
        <v>3</v>
      </c>
      <c r="C38" s="242" t="s">
        <v>103</v>
      </c>
      <c r="D38" s="243"/>
      <c r="E38" s="237"/>
      <c r="F38" s="253"/>
      <c r="G38" s="2"/>
      <c r="H38" s="285"/>
      <c r="I38" s="285"/>
      <c r="J38" s="285"/>
      <c r="K38" s="3"/>
      <c r="L38" s="79"/>
      <c r="M38" s="307"/>
      <c r="N38" s="308"/>
      <c r="O38" s="308"/>
      <c r="P38" s="82"/>
    </row>
    <row r="39" spans="2:18" ht="39.950000000000003" customHeight="1" x14ac:dyDescent="0.25">
      <c r="B39" s="80">
        <v>4</v>
      </c>
      <c r="C39" s="242" t="s">
        <v>104</v>
      </c>
      <c r="D39" s="243"/>
      <c r="E39" s="237"/>
      <c r="F39" s="253"/>
      <c r="G39" s="2"/>
      <c r="H39" s="285"/>
      <c r="I39" s="285"/>
      <c r="J39" s="285"/>
      <c r="K39" s="3"/>
      <c r="L39" s="79"/>
      <c r="M39" s="307"/>
      <c r="N39" s="308"/>
      <c r="O39" s="308"/>
      <c r="P39" s="82"/>
    </row>
    <row r="40" spans="2:18" ht="39.950000000000003" customHeight="1" x14ac:dyDescent="0.25">
      <c r="B40" s="80">
        <v>5</v>
      </c>
      <c r="C40" s="242" t="s">
        <v>105</v>
      </c>
      <c r="D40" s="243"/>
      <c r="E40" s="237"/>
      <c r="F40" s="253"/>
      <c r="G40" s="2"/>
      <c r="H40" s="285"/>
      <c r="I40" s="285"/>
      <c r="J40" s="285"/>
      <c r="K40" s="25"/>
      <c r="L40" s="83"/>
      <c r="M40" s="307"/>
      <c r="N40" s="308"/>
      <c r="O40" s="308"/>
      <c r="P40" s="82"/>
    </row>
    <row r="41" spans="2:18" ht="39.950000000000003" customHeight="1" x14ac:dyDescent="0.25">
      <c r="B41" s="80">
        <v>6</v>
      </c>
      <c r="C41" s="242" t="s">
        <v>106</v>
      </c>
      <c r="D41" s="243"/>
      <c r="E41" s="237"/>
      <c r="F41" s="253"/>
      <c r="G41" s="2"/>
      <c r="H41" s="246"/>
      <c r="I41" s="246"/>
      <c r="J41" s="246"/>
      <c r="K41" s="246"/>
      <c r="L41" s="246"/>
    </row>
    <row r="42" spans="2:18" ht="39.950000000000003" customHeight="1" x14ac:dyDescent="0.25">
      <c r="B42" s="80">
        <v>7</v>
      </c>
      <c r="C42" s="242" t="s">
        <v>107</v>
      </c>
      <c r="D42" s="243"/>
      <c r="E42" s="237"/>
      <c r="F42" s="253"/>
      <c r="G42" s="2"/>
      <c r="H42" s="246"/>
      <c r="I42" s="246"/>
      <c r="J42" s="246"/>
      <c r="K42" s="246"/>
      <c r="L42" s="246"/>
    </row>
    <row r="43" spans="2:18" ht="39.950000000000003" customHeight="1" x14ac:dyDescent="0.25">
      <c r="B43" s="80">
        <v>8</v>
      </c>
      <c r="C43" s="289" t="s">
        <v>108</v>
      </c>
      <c r="D43" s="289"/>
      <c r="E43" s="237"/>
      <c r="F43" s="253"/>
      <c r="G43" s="2"/>
      <c r="H43" s="246"/>
      <c r="I43" s="246"/>
      <c r="J43" s="246"/>
      <c r="K43" s="246"/>
      <c r="L43" s="246"/>
    </row>
    <row r="44" spans="2:18" ht="39.950000000000003" customHeight="1" x14ac:dyDescent="0.25">
      <c r="B44" s="80">
        <v>9</v>
      </c>
      <c r="C44" s="289" t="s">
        <v>158</v>
      </c>
      <c r="D44" s="289"/>
      <c r="E44" s="237"/>
      <c r="F44" s="253"/>
      <c r="G44" s="2"/>
      <c r="H44" s="246"/>
      <c r="I44" s="246"/>
      <c r="J44" s="246"/>
      <c r="K44" s="246"/>
      <c r="L44" s="246"/>
    </row>
    <row r="45" spans="2:18" ht="39.950000000000003" customHeight="1" x14ac:dyDescent="0.25">
      <c r="B45" s="84">
        <v>10</v>
      </c>
      <c r="C45" s="280" t="s">
        <v>154</v>
      </c>
      <c r="D45" s="280"/>
      <c r="E45" s="237"/>
      <c r="F45" s="253"/>
      <c r="G45" s="2"/>
      <c r="H45" s="246"/>
      <c r="I45" s="246"/>
      <c r="J45" s="246"/>
      <c r="K45" s="246"/>
      <c r="L45" s="246"/>
    </row>
    <row r="46" spans="2:18" ht="39.950000000000003" customHeight="1" x14ac:dyDescent="0.25">
      <c r="B46" s="80">
        <v>11</v>
      </c>
      <c r="C46" s="247" t="s">
        <v>165</v>
      </c>
      <c r="D46" s="248"/>
      <c r="E46" s="242" t="s">
        <v>109</v>
      </c>
      <c r="F46" s="243"/>
      <c r="G46" s="2"/>
      <c r="H46" s="246"/>
      <c r="I46" s="246"/>
      <c r="J46" s="246"/>
      <c r="K46" s="85" t="s">
        <v>110</v>
      </c>
      <c r="L46" s="3"/>
      <c r="M46" s="86" t="s">
        <v>24</v>
      </c>
    </row>
    <row r="47" spans="2:18" ht="39.950000000000003" customHeight="1" x14ac:dyDescent="0.25">
      <c r="B47" s="80">
        <v>12</v>
      </c>
      <c r="C47" s="249"/>
      <c r="D47" s="250"/>
      <c r="E47" s="242" t="s">
        <v>111</v>
      </c>
      <c r="F47" s="243"/>
      <c r="G47" s="2"/>
      <c r="H47" s="246"/>
      <c r="I47" s="246"/>
      <c r="J47" s="246"/>
      <c r="K47" s="85" t="s">
        <v>112</v>
      </c>
      <c r="L47" s="3"/>
      <c r="M47" s="86" t="s">
        <v>9</v>
      </c>
    </row>
    <row r="48" spans="2:18" ht="39.950000000000003" customHeight="1" x14ac:dyDescent="0.25">
      <c r="B48" s="80">
        <v>13</v>
      </c>
      <c r="C48" s="249"/>
      <c r="D48" s="250"/>
      <c r="E48" s="242" t="s">
        <v>113</v>
      </c>
      <c r="F48" s="243"/>
      <c r="G48" s="2"/>
      <c r="H48" s="246"/>
      <c r="I48" s="246"/>
      <c r="J48" s="246"/>
      <c r="K48" s="87" t="s">
        <v>114</v>
      </c>
      <c r="L48" s="3"/>
      <c r="M48" s="86" t="s">
        <v>21</v>
      </c>
    </row>
    <row r="49" spans="2:17" ht="39.950000000000003" customHeight="1" x14ac:dyDescent="0.25">
      <c r="B49" s="80">
        <v>14</v>
      </c>
      <c r="C49" s="251"/>
      <c r="D49" s="252"/>
      <c r="E49" s="244" t="s">
        <v>115</v>
      </c>
      <c r="F49" s="245"/>
      <c r="G49" s="2"/>
      <c r="H49" s="246"/>
      <c r="I49" s="246"/>
      <c r="J49" s="246"/>
      <c r="K49" s="88" t="s">
        <v>197</v>
      </c>
      <c r="L49" s="10"/>
      <c r="M49" s="38" t="s">
        <v>198</v>
      </c>
    </row>
    <row r="50" spans="2:17" ht="39.950000000000003" customHeight="1" x14ac:dyDescent="0.25">
      <c r="B50" s="80">
        <v>15</v>
      </c>
      <c r="C50" s="242" t="s">
        <v>179</v>
      </c>
      <c r="D50" s="254"/>
      <c r="E50" s="254"/>
      <c r="F50" s="243"/>
      <c r="G50" s="2"/>
      <c r="H50" s="237"/>
      <c r="I50" s="238"/>
      <c r="J50" s="253"/>
      <c r="K50" s="88" t="s">
        <v>181</v>
      </c>
      <c r="L50" s="19"/>
      <c r="M50" s="290" t="s">
        <v>180</v>
      </c>
      <c r="N50" s="291"/>
      <c r="O50" s="291"/>
      <c r="P50" s="291"/>
      <c r="Q50" s="291"/>
    </row>
    <row r="51" spans="2:17" ht="24.95" customHeight="1" x14ac:dyDescent="0.25">
      <c r="B51" s="286" t="s">
        <v>183</v>
      </c>
      <c r="C51" s="286"/>
      <c r="D51" s="286"/>
      <c r="E51" s="286"/>
      <c r="F51" s="286"/>
      <c r="G51" s="286"/>
      <c r="H51" s="286"/>
      <c r="I51" s="286"/>
      <c r="J51" s="286"/>
      <c r="K51" s="286"/>
      <c r="L51" s="286"/>
      <c r="M51" s="38"/>
    </row>
    <row r="52" spans="2:17" ht="39.950000000000003" customHeight="1" x14ac:dyDescent="0.25">
      <c r="B52" s="89" t="s">
        <v>39</v>
      </c>
      <c r="C52" s="240" t="s">
        <v>116</v>
      </c>
      <c r="D52" s="240"/>
      <c r="E52" s="240"/>
      <c r="F52" s="240"/>
      <c r="G52" s="90" t="s">
        <v>117</v>
      </c>
      <c r="H52" s="240" t="s">
        <v>118</v>
      </c>
      <c r="I52" s="240"/>
      <c r="J52" s="240"/>
      <c r="K52" s="240"/>
      <c r="L52" s="240"/>
      <c r="M52" s="38"/>
    </row>
    <row r="53" spans="2:17" ht="39.950000000000003" customHeight="1" x14ac:dyDescent="0.25">
      <c r="B53" s="91">
        <v>16</v>
      </c>
      <c r="C53" s="239" t="s">
        <v>201</v>
      </c>
      <c r="D53" s="239"/>
      <c r="E53" s="239"/>
      <c r="F53" s="239"/>
      <c r="G53" s="4"/>
      <c r="H53" s="241"/>
      <c r="I53" s="241"/>
      <c r="J53" s="241"/>
      <c r="K53" s="241"/>
      <c r="L53" s="241"/>
      <c r="M53" s="255"/>
      <c r="N53" s="256"/>
    </row>
    <row r="54" spans="2:17" ht="24.95" customHeight="1" x14ac:dyDescent="0.25">
      <c r="B54" s="287" t="s">
        <v>119</v>
      </c>
      <c r="C54" s="287"/>
      <c r="D54" s="287"/>
      <c r="E54" s="287"/>
      <c r="F54" s="287"/>
      <c r="G54" s="287"/>
      <c r="H54" s="287"/>
      <c r="I54" s="287"/>
      <c r="J54" s="288" t="s">
        <v>166</v>
      </c>
      <c r="K54" s="288"/>
      <c r="L54" s="288"/>
    </row>
    <row r="55" spans="2:17" ht="24.95" customHeight="1" x14ac:dyDescent="0.25">
      <c r="B55" s="287"/>
      <c r="C55" s="287"/>
      <c r="D55" s="287"/>
      <c r="E55" s="287"/>
      <c r="F55" s="287"/>
      <c r="G55" s="287"/>
      <c r="H55" s="287"/>
      <c r="I55" s="287"/>
      <c r="J55" s="288"/>
      <c r="K55" s="288"/>
      <c r="L55" s="288"/>
    </row>
    <row r="56" spans="2:17" ht="24.95" customHeight="1" x14ac:dyDescent="0.25">
      <c r="B56" s="287"/>
      <c r="C56" s="287"/>
      <c r="D56" s="287"/>
      <c r="E56" s="287"/>
      <c r="F56" s="287"/>
      <c r="G56" s="287"/>
      <c r="H56" s="287"/>
      <c r="I56" s="287"/>
      <c r="J56" s="288"/>
      <c r="K56" s="288"/>
      <c r="L56" s="288"/>
    </row>
    <row r="57" spans="2:17" ht="63.75" customHeight="1" x14ac:dyDescent="0.25">
      <c r="B57" s="199" t="s">
        <v>167</v>
      </c>
      <c r="C57" s="199"/>
      <c r="D57" s="199"/>
      <c r="E57" s="199"/>
      <c r="F57" s="199"/>
      <c r="G57" s="199"/>
      <c r="H57" s="199"/>
      <c r="I57" s="199"/>
      <c r="J57" s="199"/>
      <c r="K57" s="199"/>
      <c r="L57" s="199"/>
    </row>
    <row r="58" spans="2:17" ht="24.95" customHeight="1" x14ac:dyDescent="0.25">
      <c r="B58" s="92"/>
      <c r="C58" s="92"/>
      <c r="D58" s="92"/>
      <c r="E58" s="92"/>
      <c r="F58" s="92"/>
      <c r="G58" s="92"/>
      <c r="H58" s="92"/>
      <c r="I58" s="92"/>
      <c r="J58" s="92"/>
      <c r="K58" s="92"/>
      <c r="L58" s="92"/>
    </row>
    <row r="59" spans="2:17" ht="24.95" customHeight="1" x14ac:dyDescent="0.25">
      <c r="B59" s="92"/>
      <c r="C59" s="92"/>
      <c r="D59" s="92"/>
      <c r="E59" s="92"/>
      <c r="F59" s="92"/>
      <c r="G59" s="92"/>
      <c r="H59" s="92"/>
      <c r="I59" s="92"/>
      <c r="J59" s="92"/>
      <c r="K59" s="92"/>
      <c r="L59" s="92"/>
    </row>
    <row r="60" spans="2:17" ht="24.95" customHeight="1" x14ac:dyDescent="0.25">
      <c r="B60" s="92"/>
      <c r="C60" s="92"/>
      <c r="D60" s="92"/>
      <c r="E60" s="92"/>
      <c r="F60" s="92"/>
      <c r="G60" s="92"/>
      <c r="H60" s="92"/>
      <c r="I60" s="92"/>
      <c r="J60" s="92"/>
      <c r="K60" s="92"/>
      <c r="L60" s="92"/>
    </row>
    <row r="61" spans="2:17" ht="24.95" customHeight="1" x14ac:dyDescent="0.25">
      <c r="B61" s="92"/>
      <c r="C61" s="92"/>
      <c r="D61" s="92"/>
      <c r="E61" s="92"/>
      <c r="F61" s="92"/>
      <c r="G61" s="92"/>
      <c r="H61" s="92"/>
      <c r="I61" s="92"/>
      <c r="J61" s="92"/>
      <c r="K61" s="92"/>
      <c r="L61" s="92"/>
    </row>
    <row r="62" spans="2:17" ht="24.95" customHeight="1" x14ac:dyDescent="0.25"/>
    <row r="63" spans="2:17" ht="24.95" customHeight="1" x14ac:dyDescent="0.25"/>
    <row r="64" spans="2:17" ht="24.95" customHeight="1" x14ac:dyDescent="0.25"/>
    <row r="65" customFormat="1" ht="24.95" customHeight="1" x14ac:dyDescent="0.25"/>
    <row r="66" customFormat="1" ht="24.95" customHeight="1" x14ac:dyDescent="0.25"/>
    <row r="67" customFormat="1" ht="24.95" customHeight="1" x14ac:dyDescent="0.25"/>
    <row r="68" customFormat="1" ht="24.95" customHeight="1" x14ac:dyDescent="0.25"/>
    <row r="69" customFormat="1" ht="24.95" customHeight="1" x14ac:dyDescent="0.25"/>
    <row r="70" customFormat="1" ht="24.95" customHeight="1" x14ac:dyDescent="0.25"/>
    <row r="71" customFormat="1" ht="24.95" customHeight="1" x14ac:dyDescent="0.25"/>
    <row r="72" customFormat="1" ht="24.95" customHeight="1" x14ac:dyDescent="0.25"/>
    <row r="73" customFormat="1" ht="24.95" customHeight="1" x14ac:dyDescent="0.25"/>
    <row r="74" customFormat="1" ht="24.95" customHeight="1" x14ac:dyDescent="0.25"/>
    <row r="75" customFormat="1" ht="24.95" customHeight="1" x14ac:dyDescent="0.25"/>
    <row r="76" customFormat="1" ht="24.95" customHeight="1" x14ac:dyDescent="0.25"/>
    <row r="77" customFormat="1" ht="24.95" customHeight="1" x14ac:dyDescent="0.25"/>
    <row r="78" customFormat="1" ht="24.95" customHeight="1" x14ac:dyDescent="0.25"/>
    <row r="79" customFormat="1" ht="24.95" customHeight="1" x14ac:dyDescent="0.25"/>
    <row r="80" customFormat="1" ht="24.95" customHeight="1" x14ac:dyDescent="0.25"/>
    <row r="81" customFormat="1" ht="24.95" customHeight="1" x14ac:dyDescent="0.25"/>
    <row r="82" customFormat="1" ht="24.95" customHeight="1" x14ac:dyDescent="0.25"/>
    <row r="83" customFormat="1" ht="24.95" customHeight="1" x14ac:dyDescent="0.25"/>
    <row r="84" customFormat="1" ht="24.95" customHeight="1" x14ac:dyDescent="0.25"/>
    <row r="85" customFormat="1" ht="24.95" customHeight="1" x14ac:dyDescent="0.25"/>
    <row r="86" customFormat="1" ht="24.95" customHeight="1" x14ac:dyDescent="0.25"/>
    <row r="87" customFormat="1" ht="24.95" customHeight="1" x14ac:dyDescent="0.25"/>
    <row r="88" customFormat="1" ht="24.95" customHeight="1" x14ac:dyDescent="0.25"/>
    <row r="89" customFormat="1" ht="24.95" customHeight="1" x14ac:dyDescent="0.25"/>
    <row r="90" customFormat="1" ht="24.95" customHeight="1" x14ac:dyDescent="0.25"/>
    <row r="91" customFormat="1" ht="24.95" customHeight="1" x14ac:dyDescent="0.25"/>
    <row r="92" customFormat="1" ht="24.95" customHeight="1" x14ac:dyDescent="0.25"/>
    <row r="93" customFormat="1" ht="24.95" customHeight="1" x14ac:dyDescent="0.25"/>
    <row r="94" customFormat="1" ht="24.95" customHeight="1" x14ac:dyDescent="0.25"/>
    <row r="95" customFormat="1" ht="24.95" customHeight="1" x14ac:dyDescent="0.25"/>
    <row r="96" customFormat="1" ht="24.95" customHeight="1" x14ac:dyDescent="0.25"/>
    <row r="97" customFormat="1" ht="24.95" customHeight="1" x14ac:dyDescent="0.25"/>
    <row r="98" customFormat="1" ht="24.95" customHeight="1" x14ac:dyDescent="0.25"/>
    <row r="99" customFormat="1" ht="24.95" customHeight="1" x14ac:dyDescent="0.25"/>
    <row r="100" customFormat="1" ht="24.95" customHeight="1" x14ac:dyDescent="0.25"/>
    <row r="101" customFormat="1" ht="24.95" customHeight="1" x14ac:dyDescent="0.25"/>
    <row r="102" customFormat="1" ht="24.95" customHeight="1" x14ac:dyDescent="0.25"/>
    <row r="103" customFormat="1" ht="24.95" customHeight="1" x14ac:dyDescent="0.25"/>
    <row r="104" customFormat="1" ht="24.95" customHeight="1" x14ac:dyDescent="0.25"/>
    <row r="105" customFormat="1" ht="24.95" customHeight="1" x14ac:dyDescent="0.25"/>
    <row r="106" customFormat="1" ht="24.95" customHeight="1" x14ac:dyDescent="0.25"/>
    <row r="107" customFormat="1" ht="24.95" customHeight="1" x14ac:dyDescent="0.25"/>
    <row r="108" customFormat="1" ht="24.95" customHeight="1" x14ac:dyDescent="0.25"/>
    <row r="109" customFormat="1" ht="24.95" customHeight="1" x14ac:dyDescent="0.25"/>
    <row r="110" customFormat="1" ht="24.95" customHeight="1" x14ac:dyDescent="0.25"/>
    <row r="111" customFormat="1" ht="24.95" customHeight="1" x14ac:dyDescent="0.25"/>
    <row r="112" customFormat="1" ht="24.95" customHeight="1" x14ac:dyDescent="0.25"/>
    <row r="113" customFormat="1" ht="24.95" customHeight="1" x14ac:dyDescent="0.25"/>
    <row r="114" customFormat="1" ht="24.95" customHeight="1" x14ac:dyDescent="0.25"/>
    <row r="115" customFormat="1" ht="24.95" customHeight="1" x14ac:dyDescent="0.25"/>
    <row r="116" customFormat="1" ht="24.95" customHeight="1" x14ac:dyDescent="0.25"/>
    <row r="117" customFormat="1" ht="24.95" customHeight="1" x14ac:dyDescent="0.25"/>
    <row r="118" customFormat="1" ht="24.95" customHeight="1" x14ac:dyDescent="0.25"/>
    <row r="119" customFormat="1" ht="24.95" customHeight="1" x14ac:dyDescent="0.25"/>
    <row r="120" customFormat="1" ht="24.95" customHeight="1" x14ac:dyDescent="0.25"/>
    <row r="121" customFormat="1" ht="24.95" customHeight="1" x14ac:dyDescent="0.25"/>
    <row r="122" customFormat="1" ht="24.95" customHeight="1" x14ac:dyDescent="0.25"/>
    <row r="123" customFormat="1" ht="24.95" customHeight="1" x14ac:dyDescent="0.25"/>
    <row r="124" customFormat="1" ht="24.95" customHeight="1" x14ac:dyDescent="0.25"/>
    <row r="125" customFormat="1" ht="24.95" customHeight="1" x14ac:dyDescent="0.25"/>
    <row r="126" customFormat="1" ht="24.95" customHeight="1" x14ac:dyDescent="0.25"/>
    <row r="127" customFormat="1" ht="24.95" customHeight="1" x14ac:dyDescent="0.25"/>
    <row r="128" customFormat="1" ht="24.95" customHeight="1" x14ac:dyDescent="0.25"/>
    <row r="129" customFormat="1" ht="24.95" customHeight="1" x14ac:dyDescent="0.25"/>
    <row r="130" customFormat="1" ht="24.95" customHeight="1" x14ac:dyDescent="0.25"/>
    <row r="131" customFormat="1" ht="24.95" customHeight="1" x14ac:dyDescent="0.25"/>
    <row r="132" customFormat="1" ht="24.95" customHeight="1" x14ac:dyDescent="0.25"/>
    <row r="133" customFormat="1" ht="24.95" customHeight="1" x14ac:dyDescent="0.25"/>
    <row r="134" customFormat="1" ht="24.95" customHeight="1" x14ac:dyDescent="0.25"/>
    <row r="135" customFormat="1" ht="24.95" customHeight="1" x14ac:dyDescent="0.25"/>
    <row r="136" customFormat="1" ht="24.95" customHeight="1" x14ac:dyDescent="0.25"/>
    <row r="137" customFormat="1" ht="24.95" customHeight="1" x14ac:dyDescent="0.25"/>
    <row r="138" customFormat="1" ht="24.95" customHeight="1" x14ac:dyDescent="0.25"/>
    <row r="139" customFormat="1" ht="24.95" customHeight="1" x14ac:dyDescent="0.25"/>
    <row r="140" customFormat="1" ht="24.95" customHeight="1" x14ac:dyDescent="0.25"/>
    <row r="141" customFormat="1" ht="24.95" customHeight="1" x14ac:dyDescent="0.25"/>
    <row r="142" customFormat="1" ht="24.95" customHeight="1" x14ac:dyDescent="0.25"/>
    <row r="143" customFormat="1" ht="24.95" customHeight="1" x14ac:dyDescent="0.25"/>
    <row r="144" customFormat="1" ht="24.95" customHeight="1" x14ac:dyDescent="0.25"/>
    <row r="145" customFormat="1" ht="24.95" customHeight="1" x14ac:dyDescent="0.25"/>
    <row r="146" customFormat="1" ht="24.95" customHeight="1" x14ac:dyDescent="0.25"/>
    <row r="147" customFormat="1" ht="24.95" customHeight="1" x14ac:dyDescent="0.25"/>
    <row r="148" customFormat="1" ht="24.95" customHeight="1" x14ac:dyDescent="0.25"/>
    <row r="149" customFormat="1" ht="24.95" customHeight="1" x14ac:dyDescent="0.25"/>
    <row r="150" customFormat="1" ht="24.95" customHeight="1" x14ac:dyDescent="0.25"/>
    <row r="151" customFormat="1" ht="24.95" customHeight="1" x14ac:dyDescent="0.25"/>
    <row r="152" customFormat="1" ht="24.95" customHeight="1" x14ac:dyDescent="0.25"/>
    <row r="153" customFormat="1" ht="24.95" customHeight="1" x14ac:dyDescent="0.25"/>
    <row r="154" customFormat="1" ht="24.95" customHeight="1" x14ac:dyDescent="0.25"/>
  </sheetData>
  <sheetProtection algorithmName="SHA-512" hashValue="SEbTb4Bo4syugfebs6BXUYNhtUGGXNIqcPizbsmurbBFIb8qlqoe7Vd6ZW+XV4+gayp56IROZkj8768PBbCHPQ==" saltValue="c3L8NXridgXbCv6Bi3IRUQ==" spinCount="100000" sheet="1" objects="1" formatColumns="0" formatRows="0"/>
  <mergeCells count="107">
    <mergeCell ref="B2:C2"/>
    <mergeCell ref="D2:L2"/>
    <mergeCell ref="B3:L3"/>
    <mergeCell ref="B4:L4"/>
    <mergeCell ref="B5:D5"/>
    <mergeCell ref="E5:L5"/>
    <mergeCell ref="B9:C9"/>
    <mergeCell ref="E9:F9"/>
    <mergeCell ref="G9:L9"/>
    <mergeCell ref="M9:Q9"/>
    <mergeCell ref="B10:C10"/>
    <mergeCell ref="G10:L10"/>
    <mergeCell ref="M10:Q10"/>
    <mergeCell ref="M5:Q8"/>
    <mergeCell ref="B6:D6"/>
    <mergeCell ref="E6:H6"/>
    <mergeCell ref="B7:C7"/>
    <mergeCell ref="E7:F7"/>
    <mergeCell ref="I7:J7"/>
    <mergeCell ref="B8:C8"/>
    <mergeCell ref="E8:F8"/>
    <mergeCell ref="I8:J8"/>
    <mergeCell ref="B23:F23"/>
    <mergeCell ref="H23:K23"/>
    <mergeCell ref="B24:F24"/>
    <mergeCell ref="H24:K24"/>
    <mergeCell ref="B25:F25"/>
    <mergeCell ref="H25:K25"/>
    <mergeCell ref="B11:L11"/>
    <mergeCell ref="M11:Q11"/>
    <mergeCell ref="C12:G12"/>
    <mergeCell ref="H12:L12"/>
    <mergeCell ref="M12:M13"/>
    <mergeCell ref="N12:P12"/>
    <mergeCell ref="Q12:Q17"/>
    <mergeCell ref="B29:L29"/>
    <mergeCell ref="B30:D30"/>
    <mergeCell ref="G30:J30"/>
    <mergeCell ref="B31:D31"/>
    <mergeCell ref="G31:J31"/>
    <mergeCell ref="B32:D32"/>
    <mergeCell ref="G32:J32"/>
    <mergeCell ref="B26:F26"/>
    <mergeCell ref="H26:K26"/>
    <mergeCell ref="B27:F27"/>
    <mergeCell ref="H27:K27"/>
    <mergeCell ref="B28:F28"/>
    <mergeCell ref="H28:K28"/>
    <mergeCell ref="M36:O40"/>
    <mergeCell ref="C37:D37"/>
    <mergeCell ref="E37:F37"/>
    <mergeCell ref="H37:J37"/>
    <mergeCell ref="C38:D38"/>
    <mergeCell ref="E38:F38"/>
    <mergeCell ref="H38:J38"/>
    <mergeCell ref="B33:L33"/>
    <mergeCell ref="B34:B35"/>
    <mergeCell ref="C34:D35"/>
    <mergeCell ref="E34:G34"/>
    <mergeCell ref="H34:L34"/>
    <mergeCell ref="E35:F35"/>
    <mergeCell ref="H35:J35"/>
    <mergeCell ref="C39:D39"/>
    <mergeCell ref="E39:F39"/>
    <mergeCell ref="H39:J39"/>
    <mergeCell ref="C40:D40"/>
    <mergeCell ref="E40:F40"/>
    <mergeCell ref="H40:J40"/>
    <mergeCell ref="C36:D36"/>
    <mergeCell ref="E36:F36"/>
    <mergeCell ref="H36:J36"/>
    <mergeCell ref="C43:D43"/>
    <mergeCell ref="E43:F43"/>
    <mergeCell ref="H43:L43"/>
    <mergeCell ref="C44:D44"/>
    <mergeCell ref="E44:F44"/>
    <mergeCell ref="H44:L44"/>
    <mergeCell ref="C41:D41"/>
    <mergeCell ref="E41:F41"/>
    <mergeCell ref="H41:L41"/>
    <mergeCell ref="C42:D42"/>
    <mergeCell ref="E42:F42"/>
    <mergeCell ref="H42:L42"/>
    <mergeCell ref="C45:D45"/>
    <mergeCell ref="E45:F45"/>
    <mergeCell ref="H45:L45"/>
    <mergeCell ref="C46:D49"/>
    <mergeCell ref="E46:F46"/>
    <mergeCell ref="H46:J46"/>
    <mergeCell ref="E47:F47"/>
    <mergeCell ref="H47:J47"/>
    <mergeCell ref="E48:F48"/>
    <mergeCell ref="H48:J48"/>
    <mergeCell ref="B57:L57"/>
    <mergeCell ref="C52:F52"/>
    <mergeCell ref="H52:L52"/>
    <mergeCell ref="C53:F53"/>
    <mergeCell ref="H53:L53"/>
    <mergeCell ref="M53:N53"/>
    <mergeCell ref="B54:I56"/>
    <mergeCell ref="J54:L56"/>
    <mergeCell ref="E49:F49"/>
    <mergeCell ref="H49:J49"/>
    <mergeCell ref="C50:F50"/>
    <mergeCell ref="H50:J50"/>
    <mergeCell ref="M50:Q50"/>
    <mergeCell ref="B51:L51"/>
  </mergeCells>
  <conditionalFormatting sqref="D8">
    <cfRule type="cellIs" dxfId="23" priority="1" operator="equal">
      <formula>"TAK"</formula>
    </cfRule>
    <cfRule type="cellIs" dxfId="22" priority="2" operator="equal">
      <formula>"NIE"</formula>
    </cfRule>
  </conditionalFormatting>
  <conditionalFormatting sqref="E9 G9">
    <cfRule type="expression" dxfId="21" priority="22">
      <formula>#REF!="NIE"</formula>
    </cfRule>
  </conditionalFormatting>
  <conditionalFormatting sqref="E9:L9">
    <cfRule type="expression" dxfId="20" priority="17">
      <formula>$D$9="NIE"</formula>
    </cfRule>
  </conditionalFormatting>
  <conditionalFormatting sqref="H53">
    <cfRule type="expression" dxfId="19" priority="23">
      <formula>G53="NIE"</formula>
    </cfRule>
  </conditionalFormatting>
  <conditionalFormatting sqref="H36:L36">
    <cfRule type="expression" dxfId="18" priority="16">
      <formula>C36="NIE"</formula>
    </cfRule>
    <cfRule type="expression" dxfId="17" priority="19">
      <formula>$G$36="NIE"</formula>
    </cfRule>
    <cfRule type="expression" dxfId="16" priority="20">
      <formula>$G$36</formula>
    </cfRule>
    <cfRule type="expression" dxfId="15" priority="21">
      <formula>"$G$36=NIE"</formula>
    </cfRule>
  </conditionalFormatting>
  <conditionalFormatting sqref="H37:L37">
    <cfRule type="expression" dxfId="14" priority="15">
      <formula>$G$37="NIE"</formula>
    </cfRule>
  </conditionalFormatting>
  <conditionalFormatting sqref="H38:L38">
    <cfRule type="expression" dxfId="13" priority="14">
      <formula>$G$38="NIE"</formula>
    </cfRule>
  </conditionalFormatting>
  <conditionalFormatting sqref="H39:L39">
    <cfRule type="expression" dxfId="12" priority="13">
      <formula>$G$39="NIE"</formula>
    </cfRule>
  </conditionalFormatting>
  <conditionalFormatting sqref="H40:L40">
    <cfRule type="expression" dxfId="11" priority="12">
      <formula>$G$40="NIE"</formula>
    </cfRule>
  </conditionalFormatting>
  <conditionalFormatting sqref="H41:L41">
    <cfRule type="expression" dxfId="10" priority="11">
      <formula>$G$41="NIE"</formula>
    </cfRule>
  </conditionalFormatting>
  <conditionalFormatting sqref="H42:L42">
    <cfRule type="expression" dxfId="9" priority="10">
      <formula>$G$42="NIE"</formula>
    </cfRule>
  </conditionalFormatting>
  <conditionalFormatting sqref="H43:L43">
    <cfRule type="expression" dxfId="8" priority="9">
      <formula>$G$43="NIE"</formula>
    </cfRule>
  </conditionalFormatting>
  <conditionalFormatting sqref="H44:L44">
    <cfRule type="expression" dxfId="7" priority="8">
      <formula>$G$44="NIE"</formula>
    </cfRule>
  </conditionalFormatting>
  <conditionalFormatting sqref="H45:L45">
    <cfRule type="expression" dxfId="6" priority="7">
      <formula>$G$45="NIE"</formula>
    </cfRule>
  </conditionalFormatting>
  <conditionalFormatting sqref="H46:L46">
    <cfRule type="expression" dxfId="5" priority="18">
      <formula>$G$46="NIE"</formula>
    </cfRule>
  </conditionalFormatting>
  <conditionalFormatting sqref="H47:L47">
    <cfRule type="expression" dxfId="4" priority="6">
      <formula>$G$47="NIE"</formula>
    </cfRule>
  </conditionalFormatting>
  <conditionalFormatting sqref="H48:L48">
    <cfRule type="expression" dxfId="3" priority="5">
      <formula>$G$48="NIE"</formula>
    </cfRule>
  </conditionalFormatting>
  <conditionalFormatting sqref="H49:L49">
    <cfRule type="expression" dxfId="2" priority="4">
      <formula>$G$49="NIE"</formula>
    </cfRule>
  </conditionalFormatting>
  <conditionalFormatting sqref="H50:L50">
    <cfRule type="expression" dxfId="1" priority="3">
      <formula>$G$50="NIE"</formula>
    </cfRule>
  </conditionalFormatting>
  <conditionalFormatting sqref="K36:L36">
    <cfRule type="colorScale" priority="24">
      <colorScale>
        <cfvo type="formula" val="&quot;TAK&quot;"/>
        <cfvo type="formula" val="&quot;NIE&quot;"/>
        <color theme="0"/>
        <color theme="0" tint="-0.34998626667073579"/>
      </colorScale>
    </cfRule>
    <cfRule type="expression" dxfId="0" priority="25">
      <formula>$G36="NIE"</formula>
    </cfRule>
  </conditionalFormatting>
  <dataValidations count="2">
    <dataValidation type="list" allowBlank="1" showInputMessage="1" showErrorMessage="1" sqref="L36:L40" xr:uid="{5E61FF3B-5C31-464D-86A2-CEA4773EAE3A}">
      <formula1>$R$35:$R$36</formula1>
    </dataValidation>
    <dataValidation type="list" allowBlank="1" showInputMessage="1" showErrorMessage="1" sqref="G53 D8:D9 G36:G50" xr:uid="{536DBD4B-993B-47A3-9303-B4A976371F02}">
      <formula1>$R$33:$R$34</formula1>
    </dataValidation>
  </dataValidations>
  <pageMargins left="0.7" right="0.7" top="0.75" bottom="0.75" header="0.3" footer="0.3"/>
  <pageSetup paperSize="9" scale="48" fitToHeight="0" orientation="portrait" horizontalDpi="1200" verticalDpi="1200" r:id="rId1"/>
  <rowBreaks count="1" manualBreakCount="1">
    <brk id="50" min="1" max="11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AE36"/>
  <sheetViews>
    <sheetView view="pageBreakPreview" zoomScale="75" zoomScaleNormal="100" zoomScaleSheetLayoutView="75" workbookViewId="0">
      <selection activeCell="H13" sqref="H13"/>
    </sheetView>
  </sheetViews>
  <sheetFormatPr defaultRowHeight="15" x14ac:dyDescent="0.25"/>
  <cols>
    <col min="2" max="2" width="8.7109375" customWidth="1"/>
    <col min="3" max="5" width="15.7109375" customWidth="1"/>
    <col min="6" max="23" width="12.7109375" customWidth="1"/>
    <col min="24" max="25" width="15.7109375" customWidth="1"/>
    <col min="26" max="31" width="12.7109375" customWidth="1"/>
  </cols>
  <sheetData>
    <row r="2" spans="2:31" ht="60" customHeight="1" x14ac:dyDescent="0.25">
      <c r="B2" s="349" t="str">
        <f>IF('1.StrTytułowa'!E8&lt;&gt;"",'1.StrTytułowa'!E8,"")</f>
        <v/>
      </c>
      <c r="C2" s="350"/>
      <c r="D2" s="350"/>
      <c r="E2" s="351" t="str">
        <f>IF('1.StrTytułowa'!E7&lt;&gt;"",'1.StrTytułowa'!E7,"")</f>
        <v/>
      </c>
      <c r="F2" s="351"/>
      <c r="G2" s="351"/>
      <c r="H2" s="351"/>
      <c r="I2" s="351"/>
      <c r="J2" s="351"/>
      <c r="K2" s="351"/>
      <c r="L2" s="351"/>
      <c r="M2" s="351"/>
      <c r="N2" s="351"/>
      <c r="O2" s="351"/>
      <c r="P2" s="351"/>
      <c r="Q2" s="351"/>
      <c r="R2" s="351"/>
      <c r="S2" s="351"/>
      <c r="T2" s="351"/>
      <c r="U2" s="351"/>
      <c r="V2" s="351"/>
      <c r="W2" s="352"/>
    </row>
    <row r="3" spans="2:31" s="38" customFormat="1" ht="60" customHeight="1" x14ac:dyDescent="0.25">
      <c r="B3" s="353" t="s">
        <v>126</v>
      </c>
      <c r="C3" s="353"/>
      <c r="D3" s="353"/>
      <c r="E3" s="353"/>
      <c r="F3" s="353"/>
      <c r="G3" s="353"/>
      <c r="H3" s="353"/>
      <c r="I3" s="353"/>
      <c r="J3" s="353"/>
      <c r="K3" s="353"/>
      <c r="L3" s="353"/>
      <c r="M3" s="353"/>
      <c r="N3" s="353"/>
      <c r="O3" s="353"/>
      <c r="P3" s="353"/>
      <c r="Q3" s="353"/>
      <c r="R3" s="353"/>
      <c r="S3" s="353"/>
      <c r="T3" s="353"/>
      <c r="U3" s="353"/>
      <c r="V3" s="353"/>
      <c r="W3" s="353"/>
    </row>
    <row r="4" spans="2:31" ht="60" customHeight="1" x14ac:dyDescent="0.25">
      <c r="B4" s="347" t="s">
        <v>39</v>
      </c>
      <c r="C4" s="347" t="s">
        <v>210</v>
      </c>
      <c r="D4" s="347"/>
      <c r="E4" s="347"/>
      <c r="F4" s="354" t="s">
        <v>127</v>
      </c>
      <c r="G4" s="354"/>
      <c r="H4" s="354"/>
      <c r="I4" s="354"/>
      <c r="J4" s="354"/>
      <c r="K4" s="354"/>
      <c r="L4" s="298" t="s">
        <v>128</v>
      </c>
      <c r="M4" s="298"/>
      <c r="N4" s="298"/>
      <c r="O4" s="298"/>
      <c r="P4" s="298"/>
      <c r="Q4" s="298"/>
      <c r="R4" s="347" t="s">
        <v>129</v>
      </c>
      <c r="S4" s="355"/>
      <c r="T4" s="355"/>
      <c r="U4" s="355"/>
      <c r="V4" s="355"/>
      <c r="W4" s="355"/>
    </row>
    <row r="5" spans="2:31" ht="60" customHeight="1" x14ac:dyDescent="0.25">
      <c r="B5" s="347"/>
      <c r="C5" s="347"/>
      <c r="D5" s="347"/>
      <c r="E5" s="347"/>
      <c r="F5" s="108" t="s">
        <v>212</v>
      </c>
      <c r="G5" s="354" t="s">
        <v>130</v>
      </c>
      <c r="H5" s="354"/>
      <c r="I5" s="354" t="s">
        <v>214</v>
      </c>
      <c r="J5" s="345" t="s">
        <v>131</v>
      </c>
      <c r="K5" s="346" t="s">
        <v>132</v>
      </c>
      <c r="L5" s="79" t="s">
        <v>213</v>
      </c>
      <c r="M5" s="298" t="s">
        <v>130</v>
      </c>
      <c r="N5" s="298"/>
      <c r="O5" s="298" t="s">
        <v>214</v>
      </c>
      <c r="P5" s="360" t="s">
        <v>131</v>
      </c>
      <c r="Q5" s="361" t="s">
        <v>132</v>
      </c>
      <c r="R5" s="347" t="s">
        <v>133</v>
      </c>
      <c r="S5" s="355"/>
      <c r="T5" s="356" t="s">
        <v>134</v>
      </c>
      <c r="U5" s="357"/>
      <c r="V5" s="358" t="s">
        <v>135</v>
      </c>
      <c r="W5" s="359"/>
      <c r="Z5" s="348" t="s">
        <v>207</v>
      </c>
      <c r="AA5" s="348"/>
      <c r="AB5" s="348"/>
      <c r="AC5" s="348"/>
      <c r="AD5" s="348"/>
      <c r="AE5" s="348"/>
    </row>
    <row r="6" spans="2:31" ht="102" x14ac:dyDescent="0.25">
      <c r="B6" s="347"/>
      <c r="C6" s="347"/>
      <c r="D6" s="347"/>
      <c r="E6" s="347"/>
      <c r="F6" s="108" t="s">
        <v>136</v>
      </c>
      <c r="G6" s="108" t="s">
        <v>137</v>
      </c>
      <c r="H6" s="108" t="s">
        <v>138</v>
      </c>
      <c r="I6" s="354"/>
      <c r="J6" s="345"/>
      <c r="K6" s="346"/>
      <c r="L6" s="79" t="s">
        <v>136</v>
      </c>
      <c r="M6" s="79" t="s">
        <v>137</v>
      </c>
      <c r="N6" s="79" t="s">
        <v>138</v>
      </c>
      <c r="O6" s="298"/>
      <c r="P6" s="360"/>
      <c r="Q6" s="361"/>
      <c r="R6" s="80" t="s">
        <v>139</v>
      </c>
      <c r="S6" s="80" t="s">
        <v>140</v>
      </c>
      <c r="T6" s="110" t="s">
        <v>141</v>
      </c>
      <c r="U6" s="110" t="s">
        <v>140</v>
      </c>
      <c r="V6" s="112" t="s">
        <v>142</v>
      </c>
      <c r="W6" s="112" t="s">
        <v>140</v>
      </c>
      <c r="Z6" s="45" t="s">
        <v>114</v>
      </c>
      <c r="AA6" s="45" t="s">
        <v>110</v>
      </c>
      <c r="AB6" s="45" t="s">
        <v>191</v>
      </c>
      <c r="AC6" s="45" t="s">
        <v>192</v>
      </c>
      <c r="AD6" s="45" t="s">
        <v>196</v>
      </c>
      <c r="AE6" s="45" t="s">
        <v>195</v>
      </c>
    </row>
    <row r="7" spans="2:31" ht="15" customHeight="1" x14ac:dyDescent="0.25">
      <c r="B7" s="80"/>
      <c r="C7" s="347">
        <v>2</v>
      </c>
      <c r="D7" s="347"/>
      <c r="E7" s="347"/>
      <c r="F7" s="114">
        <v>3</v>
      </c>
      <c r="G7" s="114">
        <v>4</v>
      </c>
      <c r="H7" s="114">
        <v>5</v>
      </c>
      <c r="I7" s="114">
        <v>6</v>
      </c>
      <c r="J7" s="115">
        <v>7</v>
      </c>
      <c r="K7" s="116">
        <v>8</v>
      </c>
      <c r="L7" s="78">
        <v>9</v>
      </c>
      <c r="M7" s="78">
        <v>10</v>
      </c>
      <c r="N7" s="78">
        <v>11</v>
      </c>
      <c r="O7" s="78">
        <v>12</v>
      </c>
      <c r="P7" s="117">
        <v>13</v>
      </c>
      <c r="Q7" s="118">
        <v>14</v>
      </c>
      <c r="R7" s="109">
        <v>15</v>
      </c>
      <c r="S7" s="109">
        <v>16</v>
      </c>
      <c r="T7" s="111">
        <v>17</v>
      </c>
      <c r="U7" s="111">
        <v>18</v>
      </c>
      <c r="V7" s="113">
        <v>19</v>
      </c>
      <c r="W7" s="112">
        <v>20</v>
      </c>
      <c r="Z7" s="58">
        <v>21</v>
      </c>
      <c r="AA7" s="58">
        <v>22</v>
      </c>
      <c r="AB7" s="58">
        <v>23</v>
      </c>
      <c r="AC7" s="58">
        <v>24</v>
      </c>
      <c r="AD7" s="58">
        <v>25</v>
      </c>
      <c r="AE7" s="58">
        <v>26</v>
      </c>
    </row>
    <row r="8" spans="2:31" ht="39.950000000000003" customHeight="1" x14ac:dyDescent="0.25">
      <c r="B8" s="109">
        <v>1</v>
      </c>
      <c r="C8" s="339" t="str">
        <f>'1.StrTytułowa'!C15</f>
        <v/>
      </c>
      <c r="D8" s="339"/>
      <c r="E8" s="339"/>
      <c r="F8" s="119" t="str">
        <f>IF('B-01'!$G$23&lt;&gt;0,'B-01'!$G$23,"")</f>
        <v/>
      </c>
      <c r="G8" s="120" t="str">
        <f>IF('B-01'!$G$24&lt;&gt;0,'B-01'!$G$24,"")</f>
        <v/>
      </c>
      <c r="H8" s="120" t="str">
        <f>IF('B-01'!$G$25&lt;&gt;0,'B-01'!$G$25,"")</f>
        <v/>
      </c>
      <c r="I8" s="121" t="str">
        <f>IF('B-01'!$G$26&lt;&gt;0,'B-01'!$G$26,"")</f>
        <v/>
      </c>
      <c r="J8" s="122" t="str">
        <f>IF('B-01'!$G$26&lt;&gt;0,'B-01'!$G$27,"")</f>
        <v/>
      </c>
      <c r="K8" s="123" t="str">
        <f>IF('B-01'!$G$26&lt;&gt;0,'B-01'!$G$28,"")</f>
        <v/>
      </c>
      <c r="L8" s="124" t="str">
        <f>IF('B-01'!$L$23&lt;&gt;0,'B-01'!$L$23,"")</f>
        <v/>
      </c>
      <c r="M8" s="125" t="str">
        <f>IF('B-01'!$L$24&lt;&gt;0,'B-01'!$L$24,"")</f>
        <v/>
      </c>
      <c r="N8" s="125" t="str">
        <f>IF('B-01'!$L$25&lt;&gt;0,'B-01'!$L$25,"")</f>
        <v/>
      </c>
      <c r="O8" s="126" t="str">
        <f>IF('B-01'!$L$26&lt;&gt;0,'B-01'!$L$26,"")</f>
        <v/>
      </c>
      <c r="P8" s="127" t="str">
        <f>IF('B-01'!$L$26&lt;&gt;0,'B-01'!$L$27,"")</f>
        <v/>
      </c>
      <c r="Q8" s="128" t="str">
        <f>IF('B-01'!$L$26&lt;&gt;0,'B-01'!$L$28,"")</f>
        <v/>
      </c>
      <c r="R8" s="129" t="str">
        <f>IFERROR(I8-O8,"")</f>
        <v/>
      </c>
      <c r="S8" s="107" t="str">
        <f>IFERROR(1-O8/I8,"-")</f>
        <v>-</v>
      </c>
      <c r="T8" s="130" t="str">
        <f>IFERROR(J8-P8,"")</f>
        <v/>
      </c>
      <c r="U8" s="106" t="str">
        <f>IFERROR(1-P8/J8,"-")</f>
        <v>-</v>
      </c>
      <c r="V8" s="131" t="str">
        <f>IFERROR(K8-Q8,"")</f>
        <v/>
      </c>
      <c r="W8" s="105" t="str">
        <f>IFERROR(1-Q8/K8,"-")</f>
        <v>-</v>
      </c>
      <c r="Z8" s="132">
        <f>'B-01'!$L$48</f>
        <v>0</v>
      </c>
      <c r="AA8" s="132">
        <f>'B-01'!$L$46</f>
        <v>0</v>
      </c>
      <c r="AB8" s="133">
        <f>'B-01'!$G$41</f>
        <v>0</v>
      </c>
      <c r="AC8" s="133">
        <f>'B-01'!$L$50</f>
        <v>0</v>
      </c>
      <c r="AD8" s="132">
        <f>'B-01'!$L$47</f>
        <v>0</v>
      </c>
      <c r="AE8" s="132">
        <f>'B-01'!$L$49</f>
        <v>0</v>
      </c>
    </row>
    <row r="9" spans="2:31" ht="39.950000000000003" customHeight="1" x14ac:dyDescent="0.25">
      <c r="B9" s="109">
        <v>2</v>
      </c>
      <c r="C9" s="339" t="str">
        <f>'1.StrTytułowa'!C16</f>
        <v/>
      </c>
      <c r="D9" s="339"/>
      <c r="E9" s="339"/>
      <c r="F9" s="119" t="str">
        <f>IF('B-02'!$G$23&lt;&gt;0,'B-02'!$G$23,"")</f>
        <v/>
      </c>
      <c r="G9" s="120" t="str">
        <f>IF('B-02'!$G$24&lt;&gt;0,'B-02'!$G$24,"")</f>
        <v/>
      </c>
      <c r="H9" s="120" t="str">
        <f>IF('B-02'!$G$25&lt;&gt;0,'B-02'!$G$25,"")</f>
        <v/>
      </c>
      <c r="I9" s="121" t="str">
        <f>IF('B-02'!$G$26&lt;&gt;0,'B-02'!$G$26,"")</f>
        <v/>
      </c>
      <c r="J9" s="122" t="str">
        <f>IF('B-02'!$G$26&lt;&gt;0,'B-02'!$G$27,"")</f>
        <v/>
      </c>
      <c r="K9" s="123" t="str">
        <f>IF('B-02'!$G$26&lt;&gt;0,'B-02'!$G$28,"")</f>
        <v/>
      </c>
      <c r="L9" s="124" t="str">
        <f>IF('B-02'!$L$23&lt;&gt;0,'B-02'!$L$23,"")</f>
        <v/>
      </c>
      <c r="M9" s="125" t="str">
        <f>IF('B-02'!$L$24&lt;&gt;0,'B-02'!$L$24,"")</f>
        <v/>
      </c>
      <c r="N9" s="125" t="str">
        <f>IF('B-02'!$L$25&lt;&gt;0,'B-02'!$L$25,"")</f>
        <v/>
      </c>
      <c r="O9" s="126" t="str">
        <f>IF('B-02'!$L$26&lt;&gt;0,'B-02'!$L$26,"")</f>
        <v/>
      </c>
      <c r="P9" s="127" t="str">
        <f>IF('B-02'!$L$26&lt;&gt;0,'B-02'!$L$27,"")</f>
        <v/>
      </c>
      <c r="Q9" s="128" t="str">
        <f>IF('B-02'!$L$26&lt;&gt;0,'B-02'!$L$28,"")</f>
        <v/>
      </c>
      <c r="R9" s="129" t="str">
        <f>IFERROR(I9-O9,"")</f>
        <v/>
      </c>
      <c r="S9" s="107" t="str">
        <f t="shared" ref="S9:S18" si="0">IFERROR(1-O9/I9,"-")</f>
        <v>-</v>
      </c>
      <c r="T9" s="130" t="str">
        <f t="shared" ref="T9:T13" si="1">IFERROR(J9-P9,"")</f>
        <v/>
      </c>
      <c r="U9" s="106" t="str">
        <f t="shared" ref="U9:U18" si="2">IFERROR(1-P9/J9,"-")</f>
        <v>-</v>
      </c>
      <c r="V9" s="131" t="str">
        <f t="shared" ref="V9:V13" si="3">IFERROR(K9-Q9,"")</f>
        <v/>
      </c>
      <c r="W9" s="105" t="str">
        <f t="shared" ref="W9:W18" si="4">IFERROR(1-Q9/K9,"-")</f>
        <v>-</v>
      </c>
      <c r="X9" s="38" t="s">
        <v>40</v>
      </c>
      <c r="Z9" s="132">
        <f>'B-02'!$L$48</f>
        <v>0</v>
      </c>
      <c r="AA9" s="132">
        <f>'B-02'!$L$46</f>
        <v>0</v>
      </c>
      <c r="AB9" s="133">
        <f>'B-02'!$G$41</f>
        <v>0</v>
      </c>
      <c r="AC9" s="133">
        <f>'B-02'!$L$50</f>
        <v>0</v>
      </c>
      <c r="AD9" s="132">
        <f>'B-02'!$L$47</f>
        <v>0</v>
      </c>
      <c r="AE9" s="132">
        <f>'B-02'!$L$49</f>
        <v>0</v>
      </c>
    </row>
    <row r="10" spans="2:31" ht="39.950000000000003" customHeight="1" x14ac:dyDescent="0.25">
      <c r="B10" s="109">
        <v>3</v>
      </c>
      <c r="C10" s="339" t="str">
        <f>'1.StrTytułowa'!C17</f>
        <v/>
      </c>
      <c r="D10" s="339"/>
      <c r="E10" s="339"/>
      <c r="F10" s="119" t="str">
        <f>IF('B-03'!$G$23&lt;&gt;0,'B-03'!$G$23,"")</f>
        <v/>
      </c>
      <c r="G10" s="120" t="str">
        <f>IF('B-03'!$G$24&lt;&gt;0,'B-03'!$G$24,"")</f>
        <v/>
      </c>
      <c r="H10" s="120" t="str">
        <f>IF('B-03'!$G$25&lt;&gt;0,'B-03'!$G$25,"")</f>
        <v/>
      </c>
      <c r="I10" s="121" t="str">
        <f>IF('B-03'!$G$26&lt;&gt;0,'B-03'!$G$26,"")</f>
        <v/>
      </c>
      <c r="J10" s="122" t="str">
        <f>IF('B-03'!$G$26&lt;&gt;0,'B-03'!$G$27,"")</f>
        <v/>
      </c>
      <c r="K10" s="123" t="str">
        <f>IF('B-03'!$G$26&lt;&gt;0,'B-03'!$G$28,"")</f>
        <v/>
      </c>
      <c r="L10" s="124" t="str">
        <f>IF('B-03'!$L$23&lt;&gt;0,'B-03'!$L$23,"")</f>
        <v/>
      </c>
      <c r="M10" s="125" t="str">
        <f>IF('B-03'!$L$24&lt;&gt;0,'B-03'!$L$24,"")</f>
        <v/>
      </c>
      <c r="N10" s="125" t="str">
        <f>IF('B-03'!$L$25&lt;&gt;0,'B-03'!$L$25,"")</f>
        <v/>
      </c>
      <c r="O10" s="126" t="str">
        <f>IF('B-03'!$L$26&lt;&gt;0,'B-03'!$L$26,"")</f>
        <v/>
      </c>
      <c r="P10" s="127" t="str">
        <f>IF('B-03'!$L$26&lt;&gt;0,'B-03'!$L$27,"")</f>
        <v/>
      </c>
      <c r="Q10" s="128" t="str">
        <f>IF('B-03'!$L$26&lt;&gt;0,'B-03'!$L$28,"")</f>
        <v/>
      </c>
      <c r="R10" s="129" t="str">
        <f t="shared" ref="R10:R13" si="5">IFERROR(I10-O10,"")</f>
        <v/>
      </c>
      <c r="S10" s="107" t="str">
        <f t="shared" si="0"/>
        <v>-</v>
      </c>
      <c r="T10" s="130" t="str">
        <f t="shared" si="1"/>
        <v/>
      </c>
      <c r="U10" s="106" t="str">
        <f t="shared" si="2"/>
        <v>-</v>
      </c>
      <c r="V10" s="131" t="str">
        <f t="shared" si="3"/>
        <v/>
      </c>
      <c r="W10" s="105" t="str">
        <f t="shared" si="4"/>
        <v>-</v>
      </c>
      <c r="X10" s="38" t="s">
        <v>40</v>
      </c>
      <c r="Z10" s="132">
        <f>'B-03'!$L$48</f>
        <v>0</v>
      </c>
      <c r="AA10" s="132">
        <f>'B-03'!$L$46</f>
        <v>0</v>
      </c>
      <c r="AB10" s="133">
        <f>'B-03'!$G$41</f>
        <v>0</v>
      </c>
      <c r="AC10" s="133">
        <f>'B-03'!$L$50</f>
        <v>0</v>
      </c>
      <c r="AD10" s="132">
        <f>'B-03'!$L$47</f>
        <v>0</v>
      </c>
      <c r="AE10" s="132">
        <f>'B-03'!$L$49</f>
        <v>0</v>
      </c>
    </row>
    <row r="11" spans="2:31" ht="39.950000000000003" customHeight="1" x14ac:dyDescent="0.25">
      <c r="B11" s="109">
        <v>4</v>
      </c>
      <c r="C11" s="339" t="str">
        <f>'1.StrTytułowa'!C18</f>
        <v/>
      </c>
      <c r="D11" s="339"/>
      <c r="E11" s="339"/>
      <c r="F11" s="119" t="str">
        <f>IF('B-04'!$G$23&lt;&gt;0,'B-04'!$G$23,"")</f>
        <v/>
      </c>
      <c r="G11" s="120" t="str">
        <f>IF('B-04'!$G$24&lt;&gt;0,'B-04'!$G$24,"")</f>
        <v/>
      </c>
      <c r="H11" s="120" t="str">
        <f>IF('B-04'!$G$25&lt;&gt;0,'B-04'!$G$25,"")</f>
        <v/>
      </c>
      <c r="I11" s="121" t="str">
        <f>IF('B-04'!$G$26&lt;&gt;0,'B-04'!$G$26,"")</f>
        <v/>
      </c>
      <c r="J11" s="122" t="str">
        <f>IF('B-04'!$G$26&lt;&gt;0,'B-04'!$G$27,"")</f>
        <v/>
      </c>
      <c r="K11" s="123" t="str">
        <f>IF('B-04'!$G$26&lt;&gt;0,'B-04'!$G$28,"")</f>
        <v/>
      </c>
      <c r="L11" s="124" t="str">
        <f>IF('B-04'!$L$23&lt;&gt;0,'B-04'!$L$23,"")</f>
        <v/>
      </c>
      <c r="M11" s="125" t="str">
        <f>IF('B-04'!$L$24&lt;&gt;0,'B-04'!$L$24,"")</f>
        <v/>
      </c>
      <c r="N11" s="125" t="str">
        <f>IF('B-04'!$L$25&lt;&gt;0,'B-04'!$L$25,"")</f>
        <v/>
      </c>
      <c r="O11" s="126" t="str">
        <f>IF('B-04'!$L$26&lt;&gt;0,'B-04'!$L$26,"")</f>
        <v/>
      </c>
      <c r="P11" s="127" t="str">
        <f>IF('B-04'!$L$26&lt;&gt;0,'B-04'!$L$27,"")</f>
        <v/>
      </c>
      <c r="Q11" s="128" t="str">
        <f>IF('B-04'!$L$26&lt;&gt;0,'B-04'!$L$28,"")</f>
        <v/>
      </c>
      <c r="R11" s="129" t="str">
        <f t="shared" si="5"/>
        <v/>
      </c>
      <c r="S11" s="107" t="str">
        <f t="shared" si="0"/>
        <v>-</v>
      </c>
      <c r="T11" s="130" t="str">
        <f t="shared" si="1"/>
        <v/>
      </c>
      <c r="U11" s="106" t="str">
        <f t="shared" si="2"/>
        <v>-</v>
      </c>
      <c r="V11" s="131" t="str">
        <f t="shared" si="3"/>
        <v/>
      </c>
      <c r="W11" s="105" t="str">
        <f t="shared" si="4"/>
        <v>-</v>
      </c>
      <c r="X11" s="38" t="s">
        <v>40</v>
      </c>
      <c r="Z11" s="132">
        <f>'B-04'!$L$48</f>
        <v>0</v>
      </c>
      <c r="AA11" s="132">
        <f>'B-04'!$L$46</f>
        <v>0</v>
      </c>
      <c r="AB11" s="133">
        <f>'B-04'!$G$41</f>
        <v>0</v>
      </c>
      <c r="AC11" s="133">
        <f>'B-04'!$L$50</f>
        <v>0</v>
      </c>
      <c r="AD11" s="132">
        <f>'B-04'!$L$47</f>
        <v>0</v>
      </c>
      <c r="AE11" s="132">
        <f>'B-04'!$L$49</f>
        <v>0</v>
      </c>
    </row>
    <row r="12" spans="2:31" ht="39.950000000000003" customHeight="1" x14ac:dyDescent="0.25">
      <c r="B12" s="109">
        <v>5</v>
      </c>
      <c r="C12" s="339" t="str">
        <f>'1.StrTytułowa'!C19</f>
        <v/>
      </c>
      <c r="D12" s="339"/>
      <c r="E12" s="339"/>
      <c r="F12" s="119" t="str">
        <f>IF('B-05'!$G$23&lt;&gt;0,'B-05'!$G$23,"")</f>
        <v/>
      </c>
      <c r="G12" s="120" t="str">
        <f>IF('B-05'!$G$24&lt;&gt;0,'B-05'!$G$24,"")</f>
        <v/>
      </c>
      <c r="H12" s="120" t="str">
        <f>IF('B-05'!$G$25&lt;&gt;0,'B-05'!$G$25,"")</f>
        <v/>
      </c>
      <c r="I12" s="121" t="str">
        <f>IF('B-05'!$G$26&lt;&gt;0,'B-05'!$G$26,"")</f>
        <v/>
      </c>
      <c r="J12" s="122" t="str">
        <f>IF('B-05'!$G$26&lt;&gt;0,'B-05'!$G$27,"")</f>
        <v/>
      </c>
      <c r="K12" s="123" t="str">
        <f>IF('B-05'!$G$26&lt;&gt;0,'B-05'!$G$28,"")</f>
        <v/>
      </c>
      <c r="L12" s="124" t="str">
        <f>IF('B-05'!$L$23&lt;&gt;0,'B-05'!$L$23,"")</f>
        <v/>
      </c>
      <c r="M12" s="125" t="str">
        <f>IF('B-05'!$L$24&lt;&gt;0,'B-05'!$L$24,"")</f>
        <v/>
      </c>
      <c r="N12" s="125" t="str">
        <f>IF('B-05'!$L$25&lt;&gt;0,'B-05'!$L$25,"")</f>
        <v/>
      </c>
      <c r="O12" s="126" t="str">
        <f>IF('B-05'!$L$26&lt;&gt;0,'B-05'!$L$26,"")</f>
        <v/>
      </c>
      <c r="P12" s="127" t="str">
        <f>IF('B-05'!$L$26&lt;&gt;0,'B-05'!$L$27,"")</f>
        <v/>
      </c>
      <c r="Q12" s="128" t="str">
        <f>IF('B-05'!$L$26&lt;&gt;0,'B-05'!$L$28,"")</f>
        <v/>
      </c>
      <c r="R12" s="129" t="str">
        <f t="shared" si="5"/>
        <v/>
      </c>
      <c r="S12" s="107" t="str">
        <f t="shared" si="0"/>
        <v>-</v>
      </c>
      <c r="T12" s="130" t="str">
        <f t="shared" si="1"/>
        <v/>
      </c>
      <c r="U12" s="106" t="str">
        <f t="shared" si="2"/>
        <v>-</v>
      </c>
      <c r="V12" s="131" t="str">
        <f t="shared" si="3"/>
        <v/>
      </c>
      <c r="W12" s="105" t="str">
        <f t="shared" si="4"/>
        <v>-</v>
      </c>
      <c r="X12" s="38" t="s">
        <v>40</v>
      </c>
      <c r="Z12" s="132">
        <f>'B-05'!$L$48</f>
        <v>0</v>
      </c>
      <c r="AA12" s="132">
        <f>'B-05'!$L$46</f>
        <v>0</v>
      </c>
      <c r="AB12" s="133">
        <f>'B-05'!$G$41</f>
        <v>0</v>
      </c>
      <c r="AC12" s="133">
        <f>'B-05'!$L$50</f>
        <v>0</v>
      </c>
      <c r="AD12" s="132">
        <f>'B-05'!$L$47</f>
        <v>0</v>
      </c>
      <c r="AE12" s="132">
        <f>'B-05'!$L$49</f>
        <v>0</v>
      </c>
    </row>
    <row r="13" spans="2:31" ht="39.950000000000003" customHeight="1" x14ac:dyDescent="0.25">
      <c r="B13" s="109">
        <v>6</v>
      </c>
      <c r="C13" s="339" t="str">
        <f>'1.StrTytułowa'!C20</f>
        <v/>
      </c>
      <c r="D13" s="339"/>
      <c r="E13" s="339"/>
      <c r="F13" s="119" t="str">
        <f>IF('B-06'!$G$23&lt;&gt;0,'B-06'!$G$23,"")</f>
        <v/>
      </c>
      <c r="G13" s="120" t="str">
        <f>IF('B-06'!$G$24&lt;&gt;0,'B-06'!$G$24,"")</f>
        <v/>
      </c>
      <c r="H13" s="120" t="str">
        <f>IF('B-06'!$G$25&lt;&gt;0,'B-06'!$G$25,"")</f>
        <v/>
      </c>
      <c r="I13" s="121" t="str">
        <f>IF('B-06'!$G$26&lt;&gt;0,'B-06'!$G$26,"")</f>
        <v/>
      </c>
      <c r="J13" s="122" t="str">
        <f>IF('B-06'!$G$26&lt;&gt;0,'B-06'!$G$27,"")</f>
        <v/>
      </c>
      <c r="K13" s="123" t="str">
        <f>IF('B-06'!$G$26&lt;&gt;0,'B-06'!$G$28,"")</f>
        <v/>
      </c>
      <c r="L13" s="124" t="str">
        <f>IF('B-06'!$L$23&lt;&gt;0,'B-06'!$L$23,"")</f>
        <v/>
      </c>
      <c r="M13" s="125" t="str">
        <f>IF('B-06'!$L$24&lt;&gt;0,'B-06'!$L$24,"")</f>
        <v/>
      </c>
      <c r="N13" s="125" t="str">
        <f>IF('B-06'!$L$25&lt;&gt;0,'B-06'!$L$25,"")</f>
        <v/>
      </c>
      <c r="O13" s="126" t="str">
        <f>IF('B-06'!$L$26&lt;&gt;0,'B-06'!$L$26,"")</f>
        <v/>
      </c>
      <c r="P13" s="127" t="str">
        <f>IF('B-06'!$L$26&lt;&gt;0,'B-06'!$L$27,"")</f>
        <v/>
      </c>
      <c r="Q13" s="128" t="str">
        <f>IF('B-06'!$L$26&lt;&gt;0,'B-06'!$L$28,"")</f>
        <v/>
      </c>
      <c r="R13" s="129" t="str">
        <f t="shared" si="5"/>
        <v/>
      </c>
      <c r="S13" s="107" t="str">
        <f t="shared" si="0"/>
        <v>-</v>
      </c>
      <c r="T13" s="130" t="str">
        <f t="shared" si="1"/>
        <v/>
      </c>
      <c r="U13" s="106" t="str">
        <f t="shared" si="2"/>
        <v>-</v>
      </c>
      <c r="V13" s="131" t="str">
        <f t="shared" si="3"/>
        <v/>
      </c>
      <c r="W13" s="105" t="str">
        <f t="shared" si="4"/>
        <v>-</v>
      </c>
      <c r="X13" s="38" t="s">
        <v>40</v>
      </c>
      <c r="Z13" s="132">
        <f>'B-06'!$L$48</f>
        <v>0</v>
      </c>
      <c r="AA13" s="132">
        <f>'B-06'!$L$46</f>
        <v>0</v>
      </c>
      <c r="AB13" s="133">
        <f>'B-06'!$G$41</f>
        <v>0</v>
      </c>
      <c r="AC13" s="133">
        <f>'B-06'!$L$50</f>
        <v>0</v>
      </c>
      <c r="AD13" s="132">
        <f>'B-06'!$L$47</f>
        <v>0</v>
      </c>
      <c r="AE13" s="132">
        <f>'B-06'!$L$49</f>
        <v>0</v>
      </c>
    </row>
    <row r="14" spans="2:31" ht="39.950000000000003" customHeight="1" x14ac:dyDescent="0.25">
      <c r="B14" s="109">
        <v>7</v>
      </c>
      <c r="C14" s="339" t="str">
        <f>'1.StrTytułowa'!C21</f>
        <v/>
      </c>
      <c r="D14" s="339"/>
      <c r="E14" s="339"/>
      <c r="F14" s="119" t="str">
        <f>IF('B-07'!$G$23&lt;&gt;0,'B-07'!$G$23,"")</f>
        <v/>
      </c>
      <c r="G14" s="120" t="str">
        <f>IF('B-07'!$G$24&lt;&gt;0,'B-07'!$G$24,"")</f>
        <v/>
      </c>
      <c r="H14" s="120" t="str">
        <f>IF('B-07'!$G$25&lt;&gt;0,'B-07'!$G$25,"")</f>
        <v/>
      </c>
      <c r="I14" s="121" t="str">
        <f>IF('B-07'!$G$26&lt;&gt;0,'B-07'!$G$26,"")</f>
        <v/>
      </c>
      <c r="J14" s="122" t="str">
        <f>IF('B-07'!$G$26&lt;&gt;0,'B-07'!$G$27,"")</f>
        <v/>
      </c>
      <c r="K14" s="123" t="str">
        <f>IF('B-07'!$G$26&lt;&gt;0,'B-07'!$G$28,"")</f>
        <v/>
      </c>
      <c r="L14" s="124" t="str">
        <f>IF('B-07'!$L$23&lt;&gt;0,'B-07'!$L$23,"")</f>
        <v/>
      </c>
      <c r="M14" s="125" t="str">
        <f>IF('B-07'!$L$24&lt;&gt;0,'B-07'!$L$24,"")</f>
        <v/>
      </c>
      <c r="N14" s="125" t="str">
        <f>IF('B-07'!$L$25&lt;&gt;0,'B-07'!$L$25,"")</f>
        <v/>
      </c>
      <c r="O14" s="126" t="str">
        <f>IF('B-07'!$L$26&lt;&gt;0,'B-07'!$L$26,"")</f>
        <v/>
      </c>
      <c r="P14" s="127" t="str">
        <f>IF('B-07'!$L$26&lt;&gt;0,'B-07'!$L$27,"")</f>
        <v/>
      </c>
      <c r="Q14" s="128" t="str">
        <f>IF('B-07'!$L$26&lt;&gt;0,'B-07'!$L$28,"")</f>
        <v/>
      </c>
      <c r="R14" s="129" t="str">
        <f t="shared" ref="R14:R17" si="6">IFERROR(I14-O14,"")</f>
        <v/>
      </c>
      <c r="S14" s="107" t="str">
        <f t="shared" ref="S14:S17" si="7">IFERROR(1-O14/I14,"-")</f>
        <v>-</v>
      </c>
      <c r="T14" s="130" t="str">
        <f>IFERROR(J14-P14,"")</f>
        <v/>
      </c>
      <c r="U14" s="106" t="str">
        <f t="shared" ref="U14:U17" si="8">IFERROR(1-P14/J14,"-")</f>
        <v>-</v>
      </c>
      <c r="V14" s="131" t="str">
        <f t="shared" ref="V14:V17" si="9">IFERROR(K14-Q14,"")</f>
        <v/>
      </c>
      <c r="W14" s="105" t="str">
        <f t="shared" ref="W14:W17" si="10">IFERROR(1-Q14/K14,"-")</f>
        <v>-</v>
      </c>
      <c r="X14" s="38" t="s">
        <v>40</v>
      </c>
      <c r="Z14" s="132">
        <f>'B-07'!$L$48</f>
        <v>0</v>
      </c>
      <c r="AA14" s="132">
        <f>'B-07'!$L$46</f>
        <v>0</v>
      </c>
      <c r="AB14" s="133">
        <f>'B-07'!$G$41</f>
        <v>0</v>
      </c>
      <c r="AC14" s="133">
        <f>'B-07'!$L$50</f>
        <v>0</v>
      </c>
      <c r="AD14" s="132">
        <f>'B-07'!$L$47</f>
        <v>0</v>
      </c>
      <c r="AE14" s="132">
        <f>'B-07'!$L$49</f>
        <v>0</v>
      </c>
    </row>
    <row r="15" spans="2:31" ht="39.950000000000003" customHeight="1" x14ac:dyDescent="0.25">
      <c r="B15" s="109">
        <v>8</v>
      </c>
      <c r="C15" s="339" t="str">
        <f>'1.StrTytułowa'!C22</f>
        <v/>
      </c>
      <c r="D15" s="339"/>
      <c r="E15" s="339"/>
      <c r="F15" s="119" t="str">
        <f>IF('B-08'!$G$23&lt;&gt;0,'B-08'!$G$23,"")</f>
        <v/>
      </c>
      <c r="G15" s="120" t="str">
        <f>IF('B-08'!$G$24&lt;&gt;0,'B-08'!$G$24,"")</f>
        <v/>
      </c>
      <c r="H15" s="120" t="str">
        <f>IF('B-08'!$G$25&lt;&gt;0,'B-08'!$G$25,"")</f>
        <v/>
      </c>
      <c r="I15" s="121" t="str">
        <f>IF('B-08'!$G$26&lt;&gt;0,'B-08'!$G$26,"")</f>
        <v/>
      </c>
      <c r="J15" s="122" t="str">
        <f>IF('B-08'!$G$26&lt;&gt;0,'B-08'!$G$27,"")</f>
        <v/>
      </c>
      <c r="K15" s="123" t="str">
        <f>IF('B-08'!$G$26&lt;&gt;0,'B-08'!$G$28,"")</f>
        <v/>
      </c>
      <c r="L15" s="124" t="str">
        <f>IF('B-08'!$L$23&lt;&gt;0,'B-08'!$L$23,"")</f>
        <v/>
      </c>
      <c r="M15" s="125" t="str">
        <f>IF('B-08'!$L$24&lt;&gt;0,'B-08'!$L$24,"")</f>
        <v/>
      </c>
      <c r="N15" s="125" t="str">
        <f>IF('B-08'!$L$25&lt;&gt;0,'B-08'!$L$25,"")</f>
        <v/>
      </c>
      <c r="O15" s="126" t="str">
        <f>IF('B-08'!$L$26&lt;&gt;0,'B-08'!$L$26,"")</f>
        <v/>
      </c>
      <c r="P15" s="127" t="str">
        <f>IF('B-08'!$L$26&lt;&gt;0,'B-08'!$L$27,"")</f>
        <v/>
      </c>
      <c r="Q15" s="128" t="str">
        <f>IF('B-08'!$L$26&lt;&gt;0,'B-08'!$L$28,"")</f>
        <v/>
      </c>
      <c r="R15" s="129" t="str">
        <f t="shared" si="6"/>
        <v/>
      </c>
      <c r="S15" s="107" t="str">
        <f t="shared" si="7"/>
        <v>-</v>
      </c>
      <c r="T15" s="130" t="str">
        <f t="shared" ref="T15:T17" si="11">IFERROR(J15-P15,"")</f>
        <v/>
      </c>
      <c r="U15" s="106" t="str">
        <f t="shared" si="8"/>
        <v>-</v>
      </c>
      <c r="V15" s="131" t="str">
        <f t="shared" si="9"/>
        <v/>
      </c>
      <c r="W15" s="105" t="str">
        <f t="shared" si="10"/>
        <v>-</v>
      </c>
      <c r="X15" s="38" t="s">
        <v>40</v>
      </c>
      <c r="Z15" s="132">
        <f>'B-08'!$L$48</f>
        <v>0</v>
      </c>
      <c r="AA15" s="132">
        <f>'B-08'!$L$46</f>
        <v>0</v>
      </c>
      <c r="AB15" s="133">
        <f>'B-08'!$G$41</f>
        <v>0</v>
      </c>
      <c r="AC15" s="133">
        <f>'B-08'!$L$50</f>
        <v>0</v>
      </c>
      <c r="AD15" s="132">
        <f>'B-08'!$L$47</f>
        <v>0</v>
      </c>
      <c r="AE15" s="132">
        <f>'B-08'!$L$49</f>
        <v>0</v>
      </c>
    </row>
    <row r="16" spans="2:31" ht="39.950000000000003" customHeight="1" x14ac:dyDescent="0.25">
      <c r="B16" s="109">
        <v>9</v>
      </c>
      <c r="C16" s="339" t="str">
        <f>'1.StrTytułowa'!C23</f>
        <v/>
      </c>
      <c r="D16" s="339"/>
      <c r="E16" s="339"/>
      <c r="F16" s="119" t="str">
        <f>IF('B-09'!$G$23&lt;&gt;0,'B-09'!$G$23,"")</f>
        <v/>
      </c>
      <c r="G16" s="120" t="str">
        <f>IF('B-09'!$G$24&lt;&gt;0,'B-09'!$G$24,"")</f>
        <v/>
      </c>
      <c r="H16" s="120" t="str">
        <f>IF('B-09'!$G$25&lt;&gt;0,'B-09'!$G$25,"")</f>
        <v/>
      </c>
      <c r="I16" s="121" t="str">
        <f>IF('B-09'!$G$26&lt;&gt;0,'B-09'!$G$26,"")</f>
        <v/>
      </c>
      <c r="J16" s="122" t="str">
        <f>IF('B-09'!$G$26&lt;&gt;0,'B-09'!$G$27,"")</f>
        <v/>
      </c>
      <c r="K16" s="123" t="str">
        <f>IF('B-09'!$G$26&lt;&gt;0,'B-09'!$G$28,"")</f>
        <v/>
      </c>
      <c r="L16" s="124" t="str">
        <f>IF('B-09'!$L$23&lt;&gt;0,'B-09'!$L$23,"")</f>
        <v/>
      </c>
      <c r="M16" s="125" t="str">
        <f>IF('B-09'!$L$24&lt;&gt;0,'B-09'!$L$24,"")</f>
        <v/>
      </c>
      <c r="N16" s="125" t="str">
        <f>IF('B-09'!$L$25&lt;&gt;0,'B-09'!$L$25,"")</f>
        <v/>
      </c>
      <c r="O16" s="126" t="str">
        <f>IF('B-09'!$L$26&lt;&gt;0,'B-09'!$L$26,"")</f>
        <v/>
      </c>
      <c r="P16" s="127" t="str">
        <f>IF('B-09'!$L$26&lt;&gt;0,'B-09'!$L$27,"")</f>
        <v/>
      </c>
      <c r="Q16" s="128" t="str">
        <f>IF('B-09'!$L$26&lt;&gt;0,'B-09'!$L$28,"")</f>
        <v/>
      </c>
      <c r="R16" s="129" t="str">
        <f t="shared" si="6"/>
        <v/>
      </c>
      <c r="S16" s="107" t="str">
        <f t="shared" si="7"/>
        <v>-</v>
      </c>
      <c r="T16" s="130" t="str">
        <f t="shared" si="11"/>
        <v/>
      </c>
      <c r="U16" s="106" t="str">
        <f t="shared" si="8"/>
        <v>-</v>
      </c>
      <c r="V16" s="131" t="str">
        <f t="shared" si="9"/>
        <v/>
      </c>
      <c r="W16" s="105" t="str">
        <f t="shared" si="10"/>
        <v>-</v>
      </c>
      <c r="X16" s="38" t="s">
        <v>40</v>
      </c>
      <c r="Z16" s="132">
        <f>'B-09'!$L$48</f>
        <v>0</v>
      </c>
      <c r="AA16" s="132">
        <f>'B-09'!$L$46</f>
        <v>0</v>
      </c>
      <c r="AB16" s="133">
        <f>'B-09'!$G$41</f>
        <v>0</v>
      </c>
      <c r="AC16" s="133">
        <f>'B-09'!$L$50</f>
        <v>0</v>
      </c>
      <c r="AD16" s="132">
        <f>'B-09'!$L$47</f>
        <v>0</v>
      </c>
      <c r="AE16" s="132">
        <f>'B-09'!$L$49</f>
        <v>0</v>
      </c>
    </row>
    <row r="17" spans="2:31" ht="39.950000000000003" customHeight="1" thickBot="1" x14ac:dyDescent="0.3">
      <c r="B17" s="109">
        <v>10</v>
      </c>
      <c r="C17" s="339" t="str">
        <f>'1.StrTytułowa'!C24</f>
        <v/>
      </c>
      <c r="D17" s="339"/>
      <c r="E17" s="339"/>
      <c r="F17" s="119" t="str">
        <f>IF('B-10'!$G$23&lt;&gt;0,'B-10'!$G$23,"")</f>
        <v/>
      </c>
      <c r="G17" s="120" t="str">
        <f>IF('B-10'!$G$24&lt;&gt;0,'B-10'!$G$24,"")</f>
        <v/>
      </c>
      <c r="H17" s="120" t="str">
        <f>IF('B-10'!$G$25&lt;&gt;0,'B-10'!$G$25,"")</f>
        <v/>
      </c>
      <c r="I17" s="121" t="str">
        <f>IF('B-10'!$G$26&lt;&gt;0,'B-10'!$G$26,"")</f>
        <v/>
      </c>
      <c r="J17" s="122" t="str">
        <f>IF('B-10'!$G$26&lt;&gt;0,'B-10'!$G$27,"")</f>
        <v/>
      </c>
      <c r="K17" s="123" t="str">
        <f>IF('B-10'!$G$26&lt;&gt;0,'B-10'!$G$28,"")</f>
        <v/>
      </c>
      <c r="L17" s="124" t="str">
        <f>IF('B-10'!$L$23&lt;&gt;0,'B-10'!$L$23,"")</f>
        <v/>
      </c>
      <c r="M17" s="125" t="str">
        <f>IF('B-10'!$L$24&lt;&gt;0,'B-10'!$L$24,"")</f>
        <v/>
      </c>
      <c r="N17" s="125" t="str">
        <f>IF('B-10'!$L$25&lt;&gt;0,'B-10'!$L$25,"")</f>
        <v/>
      </c>
      <c r="O17" s="126" t="str">
        <f>IF('B-10'!$L$26&lt;&gt;0,'B-10'!$L$26,"")</f>
        <v/>
      </c>
      <c r="P17" s="127" t="str">
        <f>IF('B-10'!$L$26&lt;&gt;0,'B-10'!$L$27,"")</f>
        <v/>
      </c>
      <c r="Q17" s="128" t="str">
        <f>IF('B-10'!$L$26&lt;&gt;0,'B-10'!$L$28,"")</f>
        <v/>
      </c>
      <c r="R17" s="129" t="str">
        <f t="shared" si="6"/>
        <v/>
      </c>
      <c r="S17" s="107" t="str">
        <f t="shared" si="7"/>
        <v>-</v>
      </c>
      <c r="T17" s="130" t="str">
        <f t="shared" si="11"/>
        <v/>
      </c>
      <c r="U17" s="106" t="str">
        <f t="shared" si="8"/>
        <v>-</v>
      </c>
      <c r="V17" s="131" t="str">
        <f t="shared" si="9"/>
        <v/>
      </c>
      <c r="W17" s="105" t="str">
        <f t="shared" si="10"/>
        <v>-</v>
      </c>
      <c r="X17" s="38" t="s">
        <v>40</v>
      </c>
      <c r="Z17" s="134">
        <f>'B-10'!$L$48</f>
        <v>0</v>
      </c>
      <c r="AA17" s="134">
        <f>'B-10'!$L$46</f>
        <v>0</v>
      </c>
      <c r="AB17" s="176">
        <f>'B-10'!$G$41</f>
        <v>0</v>
      </c>
      <c r="AC17" s="133">
        <f>'B-10'!$L$50</f>
        <v>0</v>
      </c>
      <c r="AD17" s="132">
        <f>'B-10'!$L$47</f>
        <v>0</v>
      </c>
      <c r="AE17" s="132">
        <f>'B-10'!$L$49</f>
        <v>0</v>
      </c>
    </row>
    <row r="18" spans="2:31" ht="39.950000000000003" customHeight="1" thickBot="1" x14ac:dyDescent="0.3">
      <c r="B18" s="340" t="s">
        <v>41</v>
      </c>
      <c r="C18" s="340"/>
      <c r="D18" s="340"/>
      <c r="E18" s="340"/>
      <c r="F18" s="135">
        <f>SUM(F8:F17)</f>
        <v>0</v>
      </c>
      <c r="G18" s="135">
        <f t="shared" ref="G18:H18" si="12">SUM(G8:G17)</f>
        <v>0</v>
      </c>
      <c r="H18" s="135">
        <f t="shared" si="12"/>
        <v>0</v>
      </c>
      <c r="I18" s="135">
        <f>SUM(I8:I17)</f>
        <v>0</v>
      </c>
      <c r="J18" s="136">
        <f>SUM(J8:J17)</f>
        <v>0</v>
      </c>
      <c r="K18" s="137">
        <f>SUM(K8:K17)</f>
        <v>0</v>
      </c>
      <c r="L18" s="138">
        <f>SUM(L8:L17)</f>
        <v>0</v>
      </c>
      <c r="M18" s="138">
        <f>SUM(M8:M17)</f>
        <v>0</v>
      </c>
      <c r="N18" s="138">
        <f t="shared" ref="N18:P18" si="13">SUM(N8:N17)</f>
        <v>0</v>
      </c>
      <c r="O18" s="138">
        <f t="shared" si="13"/>
        <v>0</v>
      </c>
      <c r="P18" s="139">
        <f t="shared" si="13"/>
        <v>0</v>
      </c>
      <c r="Q18" s="140">
        <f>SUM(Q8:Q17)</f>
        <v>0</v>
      </c>
      <c r="R18" s="141">
        <f>SUM(R8:R17)</f>
        <v>0</v>
      </c>
      <c r="S18" s="14" t="str">
        <f t="shared" si="0"/>
        <v>-</v>
      </c>
      <c r="T18" s="142">
        <f>SUM(T8:T17)</f>
        <v>0</v>
      </c>
      <c r="U18" s="15" t="str">
        <f t="shared" si="2"/>
        <v>-</v>
      </c>
      <c r="V18" s="143">
        <f>SUM(V8:V17)</f>
        <v>0</v>
      </c>
      <c r="W18" s="16" t="str">
        <f t="shared" si="4"/>
        <v>-</v>
      </c>
      <c r="Y18" s="144" t="s">
        <v>11</v>
      </c>
      <c r="Z18" s="145">
        <f>SUM(Z8:Z17)</f>
        <v>0</v>
      </c>
      <c r="AA18" s="146">
        <f t="shared" ref="AA18:AE18" si="14">SUM(AA8:AA17)</f>
        <v>0</v>
      </c>
      <c r="AB18" s="147">
        <f>COUNTIF(AB8:AB17,"TAK")</f>
        <v>0</v>
      </c>
      <c r="AC18" s="147">
        <f t="shared" si="14"/>
        <v>0</v>
      </c>
      <c r="AD18" s="146">
        <f>SUM(AD8:AD17)</f>
        <v>0</v>
      </c>
      <c r="AE18" s="148">
        <f t="shared" si="14"/>
        <v>0</v>
      </c>
    </row>
    <row r="19" spans="2:31" ht="24.95" customHeight="1" x14ac:dyDescent="0.25">
      <c r="B19" s="341" t="s">
        <v>143</v>
      </c>
      <c r="C19" s="342"/>
      <c r="D19" s="342"/>
      <c r="E19" s="342"/>
      <c r="F19" s="342"/>
      <c r="G19" s="342"/>
      <c r="H19" s="342"/>
      <c r="I19" s="343"/>
      <c r="J19" s="343"/>
      <c r="K19" s="344"/>
      <c r="L19" s="344"/>
      <c r="M19" s="332" t="s">
        <v>144</v>
      </c>
      <c r="N19" s="333"/>
      <c r="O19" s="333"/>
      <c r="P19" s="333"/>
      <c r="Q19" s="334"/>
      <c r="R19" s="324" t="s">
        <v>43</v>
      </c>
      <c r="S19" s="325"/>
      <c r="T19" s="325"/>
      <c r="U19" s="325"/>
      <c r="V19" s="325"/>
      <c r="W19" s="338"/>
    </row>
    <row r="20" spans="2:31" ht="24.95" customHeight="1" x14ac:dyDescent="0.25">
      <c r="B20" s="322" t="s">
        <v>27</v>
      </c>
      <c r="C20" s="323"/>
      <c r="D20" s="323"/>
      <c r="E20" s="323"/>
      <c r="F20" s="323"/>
      <c r="G20" s="323"/>
      <c r="H20" s="323"/>
      <c r="I20" s="149">
        <f>IF(G18-M18&gt;0,(G18-M18)/1000,0)</f>
        <v>0</v>
      </c>
      <c r="J20" s="150" t="s">
        <v>29</v>
      </c>
      <c r="K20" s="151">
        <f>I20*3.6</f>
        <v>0</v>
      </c>
      <c r="L20" s="152" t="s">
        <v>34</v>
      </c>
      <c r="M20" s="179"/>
      <c r="N20" s="180"/>
      <c r="O20" s="180"/>
      <c r="P20" s="180"/>
      <c r="Q20" s="181"/>
      <c r="R20" s="324" t="s">
        <v>44</v>
      </c>
      <c r="S20" s="325"/>
      <c r="T20" s="325"/>
      <c r="U20" s="325"/>
      <c r="V20" s="325"/>
      <c r="W20" s="338"/>
    </row>
    <row r="21" spans="2:31" ht="24.95" customHeight="1" x14ac:dyDescent="0.25">
      <c r="B21" s="322" t="s">
        <v>31</v>
      </c>
      <c r="C21" s="323"/>
      <c r="D21" s="323"/>
      <c r="E21" s="323"/>
      <c r="F21" s="323"/>
      <c r="G21" s="323"/>
      <c r="H21" s="323"/>
      <c r="I21" s="149">
        <f>IF(F18-L18&gt;0,(F18-L18)/1000,0)</f>
        <v>0</v>
      </c>
      <c r="J21" s="150" t="s">
        <v>29</v>
      </c>
      <c r="K21" s="151">
        <f t="shared" ref="K21:K22" si="15">I21*3.6</f>
        <v>0</v>
      </c>
      <c r="L21" s="152" t="s">
        <v>34</v>
      </c>
      <c r="M21" s="179"/>
      <c r="N21" s="180"/>
      <c r="O21" s="180"/>
      <c r="P21" s="180"/>
      <c r="Q21" s="181"/>
      <c r="R21" s="324" t="s">
        <v>45</v>
      </c>
      <c r="S21" s="325"/>
      <c r="T21" s="326"/>
      <c r="U21" s="326"/>
      <c r="V21" s="326"/>
      <c r="W21" s="327"/>
    </row>
    <row r="22" spans="2:31" ht="24.95" customHeight="1" x14ac:dyDescent="0.25">
      <c r="B22" s="322" t="s">
        <v>32</v>
      </c>
      <c r="C22" s="323"/>
      <c r="D22" s="323"/>
      <c r="E22" s="323"/>
      <c r="F22" s="323"/>
      <c r="G22" s="323"/>
      <c r="H22" s="323"/>
      <c r="I22" s="149">
        <f>R18/1000</f>
        <v>0</v>
      </c>
      <c r="J22" s="150" t="s">
        <v>29</v>
      </c>
      <c r="K22" s="151">
        <f t="shared" si="15"/>
        <v>0</v>
      </c>
      <c r="L22" s="152" t="s">
        <v>34</v>
      </c>
      <c r="M22" s="179"/>
      <c r="N22" s="180"/>
      <c r="O22" s="180"/>
      <c r="P22" s="180"/>
      <c r="Q22" s="181"/>
      <c r="R22" s="6"/>
      <c r="S22" s="7"/>
      <c r="T22" s="326"/>
      <c r="U22" s="326"/>
      <c r="V22" s="326"/>
      <c r="W22" s="327"/>
    </row>
    <row r="23" spans="2:31" ht="24.95" customHeight="1" x14ac:dyDescent="0.25">
      <c r="B23" s="322" t="s">
        <v>145</v>
      </c>
      <c r="C23" s="323"/>
      <c r="D23" s="323"/>
      <c r="E23" s="323"/>
      <c r="F23" s="323"/>
      <c r="G23" s="323"/>
      <c r="H23" s="323"/>
      <c r="I23" s="153" t="str">
        <f>S18</f>
        <v>-</v>
      </c>
      <c r="J23" s="150"/>
      <c r="K23" s="151"/>
      <c r="L23" s="152"/>
      <c r="M23" s="179"/>
      <c r="N23" s="180"/>
      <c r="O23" s="180"/>
      <c r="P23" s="180"/>
      <c r="Q23" s="181"/>
      <c r="R23" s="6"/>
      <c r="S23" s="7"/>
      <c r="T23" s="326"/>
      <c r="U23" s="326"/>
      <c r="V23" s="326"/>
      <c r="W23" s="327"/>
    </row>
    <row r="24" spans="2:31" ht="24.95" customHeight="1" x14ac:dyDescent="0.25">
      <c r="B24" s="322" t="s">
        <v>146</v>
      </c>
      <c r="C24" s="323"/>
      <c r="D24" s="323"/>
      <c r="E24" s="323"/>
      <c r="F24" s="323"/>
      <c r="G24" s="323"/>
      <c r="H24" s="323"/>
      <c r="I24" s="149">
        <f>T18/1000</f>
        <v>0</v>
      </c>
      <c r="J24" s="150" t="s">
        <v>29</v>
      </c>
      <c r="K24" s="151">
        <f>I24*3.6</f>
        <v>0</v>
      </c>
      <c r="L24" s="152" t="s">
        <v>34</v>
      </c>
      <c r="M24" s="179"/>
      <c r="N24" s="180"/>
      <c r="O24" s="180"/>
      <c r="P24" s="180"/>
      <c r="Q24" s="181"/>
      <c r="R24" s="6"/>
      <c r="S24" s="7"/>
      <c r="T24" s="326"/>
      <c r="U24" s="326"/>
      <c r="V24" s="326"/>
      <c r="W24" s="327"/>
    </row>
    <row r="25" spans="2:31" ht="24.95" customHeight="1" x14ac:dyDescent="0.25">
      <c r="B25" s="322" t="s">
        <v>147</v>
      </c>
      <c r="C25" s="323"/>
      <c r="D25" s="323"/>
      <c r="E25" s="323"/>
      <c r="F25" s="323"/>
      <c r="G25" s="323"/>
      <c r="H25" s="323"/>
      <c r="I25" s="153" t="str">
        <f>U18</f>
        <v>-</v>
      </c>
      <c r="J25" s="150"/>
      <c r="K25" s="151"/>
      <c r="L25" s="152"/>
      <c r="M25" s="179"/>
      <c r="N25" s="180"/>
      <c r="O25" s="180"/>
      <c r="P25" s="180"/>
      <c r="Q25" s="181"/>
      <c r="R25" s="6"/>
      <c r="S25" s="7"/>
      <c r="T25" s="326"/>
      <c r="U25" s="326"/>
      <c r="V25" s="326"/>
      <c r="W25" s="327"/>
    </row>
    <row r="26" spans="2:31" ht="24.95" customHeight="1" x14ac:dyDescent="0.25">
      <c r="B26" s="330" t="s">
        <v>148</v>
      </c>
      <c r="C26" s="331"/>
      <c r="D26" s="331"/>
      <c r="E26" s="331"/>
      <c r="F26" s="331"/>
      <c r="G26" s="331"/>
      <c r="H26" s="331"/>
      <c r="I26" s="154">
        <f>V18</f>
        <v>0</v>
      </c>
      <c r="J26" s="155" t="s">
        <v>36</v>
      </c>
      <c r="K26" s="156"/>
      <c r="L26" s="157"/>
      <c r="M26" s="335"/>
      <c r="N26" s="336"/>
      <c r="O26" s="336"/>
      <c r="P26" s="336"/>
      <c r="Q26" s="337"/>
      <c r="R26" s="8"/>
      <c r="S26" s="9"/>
      <c r="T26" s="328"/>
      <c r="U26" s="328"/>
      <c r="V26" s="328"/>
      <c r="W26" s="329"/>
    </row>
    <row r="27" spans="2:31" ht="24.95" customHeight="1" x14ac:dyDescent="0.25">
      <c r="B27" s="321" t="s">
        <v>208</v>
      </c>
      <c r="C27" s="321"/>
      <c r="D27" s="321"/>
      <c r="E27" s="321"/>
      <c r="F27" s="321"/>
      <c r="G27" s="321"/>
      <c r="H27" s="321"/>
      <c r="I27" s="321"/>
      <c r="J27" s="321"/>
      <c r="K27" s="321"/>
      <c r="L27" s="321"/>
      <c r="M27" s="321"/>
      <c r="N27" s="321"/>
      <c r="O27" s="321"/>
      <c r="P27" s="321"/>
      <c r="Q27" s="321"/>
      <c r="R27" s="321"/>
      <c r="S27" s="321"/>
      <c r="T27" s="321"/>
      <c r="U27" s="321"/>
      <c r="V27" s="321"/>
      <c r="W27" s="321"/>
    </row>
    <row r="28" spans="2:31" ht="24.95" customHeight="1" x14ac:dyDescent="0.25">
      <c r="B28" s="321"/>
      <c r="C28" s="321"/>
      <c r="D28" s="321"/>
      <c r="E28" s="321"/>
      <c r="F28" s="321"/>
      <c r="G28" s="321"/>
      <c r="H28" s="321"/>
      <c r="I28" s="321"/>
      <c r="J28" s="321"/>
      <c r="K28" s="321"/>
      <c r="L28" s="321"/>
      <c r="M28" s="321"/>
      <c r="N28" s="321"/>
      <c r="O28" s="321"/>
      <c r="P28" s="321"/>
      <c r="Q28" s="321"/>
      <c r="R28" s="321"/>
      <c r="S28" s="321"/>
      <c r="T28" s="321"/>
      <c r="U28" s="321"/>
      <c r="V28" s="321"/>
      <c r="W28" s="321"/>
    </row>
    <row r="29" spans="2:31" ht="24.95" customHeight="1" x14ac:dyDescent="0.25">
      <c r="B29" s="321"/>
      <c r="C29" s="321"/>
      <c r="D29" s="321"/>
      <c r="E29" s="321"/>
      <c r="F29" s="321"/>
      <c r="G29" s="321"/>
      <c r="H29" s="321"/>
      <c r="I29" s="321"/>
      <c r="J29" s="321"/>
      <c r="K29" s="321"/>
      <c r="L29" s="321"/>
      <c r="M29" s="321"/>
      <c r="N29" s="321"/>
      <c r="O29" s="321"/>
      <c r="P29" s="321"/>
      <c r="Q29" s="321"/>
      <c r="R29" s="321"/>
      <c r="S29" s="321"/>
      <c r="T29" s="321"/>
      <c r="U29" s="321"/>
      <c r="V29" s="321"/>
      <c r="W29" s="321"/>
    </row>
    <row r="30" spans="2:31" ht="24.95" customHeight="1" x14ac:dyDescent="0.25"/>
    <row r="31" spans="2:31" ht="24.95" customHeight="1" x14ac:dyDescent="0.25"/>
    <row r="32" spans="2:31" ht="24.95" customHeight="1" x14ac:dyDescent="0.25"/>
    <row r="33" customFormat="1" ht="24.95" customHeight="1" x14ac:dyDescent="0.25"/>
    <row r="34" customFormat="1" ht="24.95" customHeight="1" x14ac:dyDescent="0.25"/>
    <row r="35" customFormat="1" ht="24.95" customHeight="1" x14ac:dyDescent="0.25"/>
    <row r="36" customFormat="1" ht="24.95" customHeight="1" x14ac:dyDescent="0.25"/>
  </sheetData>
  <sheetProtection algorithmName="SHA-512" hashValue="CcF3/tqynTk1U27mArgIEk/RajFIg/R6bPr+ON6cwlbrqo23/hZ63wWdcP6gNSZ0Vz11hHW6j0xoMDumA9CIcQ==" saltValue="Lmk34Gx6kAAuv1DgL3tamQ==" spinCount="100000" sheet="1" objects="1" scenarios="1" formatColumns="0" formatRows="0"/>
  <mergeCells count="50">
    <mergeCell ref="Z5:AE5"/>
    <mergeCell ref="B2:D2"/>
    <mergeCell ref="E2:W2"/>
    <mergeCell ref="B3:W3"/>
    <mergeCell ref="B4:B6"/>
    <mergeCell ref="C4:E6"/>
    <mergeCell ref="F4:K4"/>
    <mergeCell ref="L4:Q4"/>
    <mergeCell ref="R4:W4"/>
    <mergeCell ref="G5:H5"/>
    <mergeCell ref="I5:I6"/>
    <mergeCell ref="R5:S5"/>
    <mergeCell ref="T5:U5"/>
    <mergeCell ref="V5:W5"/>
    <mergeCell ref="P5:P6"/>
    <mergeCell ref="Q5:Q6"/>
    <mergeCell ref="C9:E9"/>
    <mergeCell ref="J5:J6"/>
    <mergeCell ref="K5:K6"/>
    <mergeCell ref="M5:N5"/>
    <mergeCell ref="O5:O6"/>
    <mergeCell ref="C7:E7"/>
    <mergeCell ref="C8:E8"/>
    <mergeCell ref="B18:E18"/>
    <mergeCell ref="B19:H19"/>
    <mergeCell ref="I19:J19"/>
    <mergeCell ref="K19:L19"/>
    <mergeCell ref="R19:S19"/>
    <mergeCell ref="C10:E10"/>
    <mergeCell ref="C11:E11"/>
    <mergeCell ref="C12:E12"/>
    <mergeCell ref="C13:E13"/>
    <mergeCell ref="C17:E17"/>
    <mergeCell ref="C14:E14"/>
    <mergeCell ref="C15:E15"/>
    <mergeCell ref="C16:E16"/>
    <mergeCell ref="B27:W29"/>
    <mergeCell ref="B21:H21"/>
    <mergeCell ref="R21:S21"/>
    <mergeCell ref="T21:W26"/>
    <mergeCell ref="B22:H22"/>
    <mergeCell ref="B23:H23"/>
    <mergeCell ref="B24:H24"/>
    <mergeCell ref="B25:H25"/>
    <mergeCell ref="B26:H26"/>
    <mergeCell ref="M19:Q26"/>
    <mergeCell ref="B20:H20"/>
    <mergeCell ref="R20:S20"/>
    <mergeCell ref="T20:W20"/>
    <mergeCell ref="T19:W19"/>
  </mergeCells>
  <pageMargins left="0.7" right="0.7" top="0.75" bottom="0.75" header="0.3" footer="0.3"/>
  <pageSetup paperSize="9" scale="46" orientation="landscape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Y88"/>
  <sheetViews>
    <sheetView view="pageBreakPreview" topLeftCell="A22" zoomScale="60" zoomScaleNormal="100" workbookViewId="0">
      <selection activeCell="B49" sqref="B49:I51"/>
    </sheetView>
  </sheetViews>
  <sheetFormatPr defaultRowHeight="15" x14ac:dyDescent="0.25"/>
  <cols>
    <col min="2" max="14" width="12.7109375" customWidth="1"/>
    <col min="15" max="25" width="10.7109375" customWidth="1"/>
  </cols>
  <sheetData>
    <row r="2" spans="2:25" ht="50.1" customHeight="1" x14ac:dyDescent="0.25">
      <c r="B2" s="363" t="str">
        <f>IF('1.StrTytułowa'!E8&lt;&gt;"",'1.StrTytułowa'!E8,"")</f>
        <v/>
      </c>
      <c r="C2" s="363"/>
      <c r="D2" s="363"/>
      <c r="E2" s="364" t="str">
        <f>IF('1.StrTytułowa'!E7&lt;&gt;"",'1.StrTytułowa'!E7,"")</f>
        <v/>
      </c>
      <c r="F2" s="364"/>
      <c r="G2" s="364"/>
      <c r="H2" s="364"/>
      <c r="I2" s="364"/>
      <c r="J2" s="364"/>
      <c r="K2" s="364"/>
      <c r="L2" s="364"/>
      <c r="M2" s="364"/>
      <c r="N2" s="364"/>
      <c r="O2" s="362" t="s">
        <v>211</v>
      </c>
      <c r="P2" s="362"/>
      <c r="Q2" s="362"/>
      <c r="R2" s="362"/>
      <c r="S2" s="362"/>
      <c r="T2" s="362"/>
      <c r="U2" s="362"/>
      <c r="V2" s="362"/>
      <c r="W2" s="362"/>
      <c r="X2" s="362"/>
      <c r="Y2" s="362"/>
    </row>
    <row r="3" spans="2:25" ht="62.25" customHeight="1" x14ac:dyDescent="0.25">
      <c r="B3" s="365" t="s">
        <v>149</v>
      </c>
      <c r="C3" s="366"/>
      <c r="D3" s="366"/>
      <c r="E3" s="366"/>
      <c r="F3" s="366"/>
      <c r="G3" s="366"/>
      <c r="H3" s="366"/>
      <c r="I3" s="366"/>
      <c r="J3" s="366"/>
      <c r="K3" s="366"/>
      <c r="L3" s="366"/>
      <c r="M3" s="366"/>
      <c r="N3" s="366"/>
      <c r="O3" s="362"/>
      <c r="P3" s="362"/>
      <c r="Q3" s="362"/>
      <c r="R3" s="362"/>
      <c r="S3" s="362"/>
      <c r="T3" s="362"/>
      <c r="U3" s="362"/>
      <c r="V3" s="362"/>
      <c r="W3" s="362"/>
      <c r="X3" s="362"/>
      <c r="Y3" s="362"/>
    </row>
    <row r="4" spans="2:25" ht="39.950000000000003" customHeight="1" x14ac:dyDescent="0.25">
      <c r="B4" s="367" t="s">
        <v>218</v>
      </c>
      <c r="C4" s="367"/>
      <c r="D4" s="367"/>
      <c r="E4" s="367"/>
      <c r="F4" s="367"/>
      <c r="G4" s="367"/>
      <c r="H4" s="367"/>
      <c r="I4" s="367"/>
      <c r="J4" s="367"/>
      <c r="K4" s="367"/>
      <c r="L4" s="367"/>
      <c r="M4" s="367"/>
      <c r="N4" s="367"/>
      <c r="O4" s="362"/>
      <c r="P4" s="362"/>
      <c r="Q4" s="362"/>
      <c r="R4" s="362"/>
      <c r="S4" s="362"/>
      <c r="T4" s="362"/>
      <c r="U4" s="362"/>
      <c r="V4" s="362"/>
      <c r="W4" s="362"/>
      <c r="X4" s="362"/>
      <c r="Y4" s="362"/>
    </row>
    <row r="5" spans="2:25" ht="24.95" customHeight="1" x14ac:dyDescent="0.25">
      <c r="B5" s="368"/>
      <c r="C5" s="368"/>
      <c r="D5" s="368"/>
      <c r="E5" s="368"/>
      <c r="F5" s="368"/>
      <c r="G5" s="368"/>
      <c r="H5" s="368"/>
      <c r="I5" s="368"/>
      <c r="J5" s="368"/>
      <c r="K5" s="368"/>
      <c r="L5" s="368"/>
      <c r="M5" s="368"/>
      <c r="N5" s="368"/>
      <c r="O5" s="362"/>
      <c r="P5" s="362"/>
      <c r="Q5" s="362"/>
      <c r="R5" s="362"/>
      <c r="S5" s="362"/>
      <c r="T5" s="362"/>
      <c r="U5" s="362"/>
      <c r="V5" s="362"/>
      <c r="W5" s="362"/>
      <c r="X5" s="362"/>
      <c r="Y5" s="362"/>
    </row>
    <row r="6" spans="2:25" ht="24.95" customHeight="1" x14ac:dyDescent="0.25">
      <c r="B6" s="368"/>
      <c r="C6" s="368"/>
      <c r="D6" s="368"/>
      <c r="E6" s="368"/>
      <c r="F6" s="368"/>
      <c r="G6" s="368"/>
      <c r="H6" s="368"/>
      <c r="I6" s="368"/>
      <c r="J6" s="368"/>
      <c r="K6" s="368"/>
      <c r="L6" s="368"/>
      <c r="M6" s="368"/>
      <c r="N6" s="368"/>
      <c r="O6" s="362"/>
      <c r="P6" s="362"/>
      <c r="Q6" s="362"/>
      <c r="R6" s="362"/>
      <c r="S6" s="362"/>
      <c r="T6" s="362"/>
      <c r="U6" s="362"/>
      <c r="V6" s="362"/>
      <c r="W6" s="362"/>
      <c r="X6" s="362"/>
      <c r="Y6" s="362"/>
    </row>
    <row r="7" spans="2:25" ht="24.95" customHeight="1" x14ac:dyDescent="0.25">
      <c r="B7" s="368"/>
      <c r="C7" s="368"/>
      <c r="D7" s="368"/>
      <c r="E7" s="368"/>
      <c r="F7" s="368"/>
      <c r="G7" s="368"/>
      <c r="H7" s="368"/>
      <c r="I7" s="368"/>
      <c r="J7" s="368"/>
      <c r="K7" s="368"/>
      <c r="L7" s="368"/>
      <c r="M7" s="368"/>
      <c r="N7" s="368"/>
      <c r="O7" s="362"/>
      <c r="P7" s="362"/>
      <c r="Q7" s="362"/>
      <c r="R7" s="362"/>
      <c r="S7" s="362"/>
      <c r="T7" s="362"/>
      <c r="U7" s="362"/>
      <c r="V7" s="362"/>
      <c r="W7" s="362"/>
      <c r="X7" s="362"/>
      <c r="Y7" s="362"/>
    </row>
    <row r="8" spans="2:25" ht="24.95" customHeight="1" x14ac:dyDescent="0.25">
      <c r="B8" s="368"/>
      <c r="C8" s="368"/>
      <c r="D8" s="368"/>
      <c r="E8" s="368"/>
      <c r="F8" s="368"/>
      <c r="G8" s="368"/>
      <c r="H8" s="368"/>
      <c r="I8" s="368"/>
      <c r="J8" s="368"/>
      <c r="K8" s="368"/>
      <c r="L8" s="368"/>
      <c r="M8" s="368"/>
      <c r="N8" s="368"/>
      <c r="O8" s="362"/>
      <c r="P8" s="362"/>
      <c r="Q8" s="362"/>
      <c r="R8" s="362"/>
      <c r="S8" s="362"/>
      <c r="T8" s="362"/>
      <c r="U8" s="362"/>
      <c r="V8" s="362"/>
      <c r="W8" s="362"/>
      <c r="X8" s="362"/>
      <c r="Y8" s="362"/>
    </row>
    <row r="9" spans="2:25" ht="24.95" customHeight="1" x14ac:dyDescent="0.25">
      <c r="B9" s="368"/>
      <c r="C9" s="368"/>
      <c r="D9" s="368"/>
      <c r="E9" s="368"/>
      <c r="F9" s="368"/>
      <c r="G9" s="368"/>
      <c r="H9" s="368"/>
      <c r="I9" s="368"/>
      <c r="J9" s="368"/>
      <c r="K9" s="368"/>
      <c r="L9" s="368"/>
      <c r="M9" s="368"/>
      <c r="N9" s="368"/>
      <c r="O9" s="362"/>
      <c r="P9" s="362"/>
      <c r="Q9" s="362"/>
      <c r="R9" s="362"/>
      <c r="S9" s="362"/>
      <c r="T9" s="362"/>
      <c r="U9" s="362"/>
      <c r="V9" s="362"/>
      <c r="W9" s="362"/>
      <c r="X9" s="362"/>
      <c r="Y9" s="362"/>
    </row>
    <row r="10" spans="2:25" ht="24.95" customHeight="1" x14ac:dyDescent="0.25">
      <c r="B10" s="368"/>
      <c r="C10" s="368"/>
      <c r="D10" s="368"/>
      <c r="E10" s="368"/>
      <c r="F10" s="368"/>
      <c r="G10" s="368"/>
      <c r="H10" s="368"/>
      <c r="I10" s="368"/>
      <c r="J10" s="368"/>
      <c r="K10" s="368"/>
      <c r="L10" s="368"/>
      <c r="M10" s="368"/>
      <c r="N10" s="368"/>
      <c r="O10" s="362"/>
      <c r="P10" s="362"/>
      <c r="Q10" s="362"/>
      <c r="R10" s="362"/>
      <c r="S10" s="362"/>
      <c r="T10" s="362"/>
      <c r="U10" s="362"/>
      <c r="V10" s="362"/>
      <c r="W10" s="362"/>
      <c r="X10" s="362"/>
      <c r="Y10" s="362"/>
    </row>
    <row r="11" spans="2:25" ht="24.95" customHeight="1" x14ac:dyDescent="0.25">
      <c r="B11" s="368"/>
      <c r="C11" s="368"/>
      <c r="D11" s="368"/>
      <c r="E11" s="368"/>
      <c r="F11" s="368"/>
      <c r="G11" s="368"/>
      <c r="H11" s="368"/>
      <c r="I11" s="368"/>
      <c r="J11" s="368"/>
      <c r="K11" s="368"/>
      <c r="L11" s="368"/>
      <c r="M11" s="368"/>
      <c r="N11" s="368"/>
      <c r="O11" s="362"/>
      <c r="P11" s="362"/>
      <c r="Q11" s="362"/>
      <c r="R11" s="362"/>
      <c r="S11" s="362"/>
      <c r="T11" s="362"/>
      <c r="U11" s="362"/>
      <c r="V11" s="362"/>
      <c r="W11" s="362"/>
      <c r="X11" s="362"/>
      <c r="Y11" s="362"/>
    </row>
    <row r="12" spans="2:25" ht="24.95" customHeight="1" x14ac:dyDescent="0.25">
      <c r="B12" s="368"/>
      <c r="C12" s="368"/>
      <c r="D12" s="368"/>
      <c r="E12" s="368"/>
      <c r="F12" s="368"/>
      <c r="G12" s="368"/>
      <c r="H12" s="368"/>
      <c r="I12" s="368"/>
      <c r="J12" s="368"/>
      <c r="K12" s="368"/>
      <c r="L12" s="368"/>
      <c r="M12" s="368"/>
      <c r="N12" s="368"/>
      <c r="O12" s="362"/>
      <c r="P12" s="362"/>
      <c r="Q12" s="362"/>
      <c r="R12" s="362"/>
      <c r="S12" s="362"/>
      <c r="T12" s="362"/>
      <c r="U12" s="362"/>
      <c r="V12" s="362"/>
      <c r="W12" s="362"/>
      <c r="X12" s="362"/>
      <c r="Y12" s="362"/>
    </row>
    <row r="13" spans="2:25" ht="24.95" customHeight="1" x14ac:dyDescent="0.25">
      <c r="B13" s="368"/>
      <c r="C13" s="368"/>
      <c r="D13" s="368"/>
      <c r="E13" s="368"/>
      <c r="F13" s="368"/>
      <c r="G13" s="368"/>
      <c r="H13" s="368"/>
      <c r="I13" s="368"/>
      <c r="J13" s="368"/>
      <c r="K13" s="368"/>
      <c r="L13" s="368"/>
      <c r="M13" s="368"/>
      <c r="N13" s="368"/>
      <c r="O13" s="362"/>
      <c r="P13" s="362"/>
      <c r="Q13" s="362"/>
      <c r="R13" s="362"/>
      <c r="S13" s="362"/>
      <c r="T13" s="362"/>
      <c r="U13" s="362"/>
      <c r="V13" s="362"/>
      <c r="W13" s="362"/>
      <c r="X13" s="362"/>
      <c r="Y13" s="362"/>
    </row>
    <row r="14" spans="2:25" ht="24.95" customHeight="1" x14ac:dyDescent="0.25">
      <c r="B14" s="368"/>
      <c r="C14" s="368"/>
      <c r="D14" s="368"/>
      <c r="E14" s="368"/>
      <c r="F14" s="368"/>
      <c r="G14" s="368"/>
      <c r="H14" s="368"/>
      <c r="I14" s="368"/>
      <c r="J14" s="368"/>
      <c r="K14" s="368"/>
      <c r="L14" s="368"/>
      <c r="M14" s="368"/>
      <c r="N14" s="368"/>
      <c r="O14" s="362"/>
      <c r="P14" s="362"/>
      <c r="Q14" s="362"/>
      <c r="R14" s="362"/>
      <c r="S14" s="362"/>
      <c r="T14" s="362"/>
      <c r="U14" s="362"/>
      <c r="V14" s="362"/>
      <c r="W14" s="362"/>
      <c r="X14" s="362"/>
      <c r="Y14" s="362"/>
    </row>
    <row r="15" spans="2:25" ht="24.95" customHeight="1" x14ac:dyDescent="0.25">
      <c r="B15" s="368"/>
      <c r="C15" s="368"/>
      <c r="D15" s="368"/>
      <c r="E15" s="368"/>
      <c r="F15" s="368"/>
      <c r="G15" s="368"/>
      <c r="H15" s="368"/>
      <c r="I15" s="368"/>
      <c r="J15" s="368"/>
      <c r="K15" s="368"/>
      <c r="L15" s="368"/>
      <c r="M15" s="368"/>
      <c r="N15" s="368"/>
      <c r="O15" s="362"/>
      <c r="P15" s="362"/>
      <c r="Q15" s="362"/>
      <c r="R15" s="362"/>
      <c r="S15" s="362"/>
      <c r="T15" s="362"/>
      <c r="U15" s="362"/>
      <c r="V15" s="362"/>
      <c r="W15" s="362"/>
      <c r="X15" s="362"/>
      <c r="Y15" s="362"/>
    </row>
    <row r="16" spans="2:25" ht="24.95" customHeight="1" x14ac:dyDescent="0.25">
      <c r="B16" s="368"/>
      <c r="C16" s="368"/>
      <c r="D16" s="368"/>
      <c r="E16" s="368"/>
      <c r="F16" s="368"/>
      <c r="G16" s="368"/>
      <c r="H16" s="368"/>
      <c r="I16" s="368"/>
      <c r="J16" s="368"/>
      <c r="K16" s="368"/>
      <c r="L16" s="368"/>
      <c r="M16" s="368"/>
      <c r="N16" s="368"/>
      <c r="O16" s="362"/>
      <c r="P16" s="362"/>
      <c r="Q16" s="362"/>
      <c r="R16" s="362"/>
      <c r="S16" s="362"/>
      <c r="T16" s="362"/>
      <c r="U16" s="362"/>
      <c r="V16" s="362"/>
      <c r="W16" s="362"/>
      <c r="X16" s="362"/>
      <c r="Y16" s="362"/>
    </row>
    <row r="17" spans="2:25" ht="24.95" customHeight="1" x14ac:dyDescent="0.25">
      <c r="B17" s="368"/>
      <c r="C17" s="368"/>
      <c r="D17" s="368"/>
      <c r="E17" s="368"/>
      <c r="F17" s="368"/>
      <c r="G17" s="368"/>
      <c r="H17" s="368"/>
      <c r="I17" s="368"/>
      <c r="J17" s="368"/>
      <c r="K17" s="368"/>
      <c r="L17" s="368"/>
      <c r="M17" s="368"/>
      <c r="N17" s="368"/>
      <c r="O17" s="362"/>
      <c r="P17" s="362"/>
      <c r="Q17" s="362"/>
      <c r="R17" s="362"/>
      <c r="S17" s="362"/>
      <c r="T17" s="362"/>
      <c r="U17" s="362"/>
      <c r="V17" s="362"/>
      <c r="W17" s="362"/>
      <c r="X17" s="362"/>
      <c r="Y17" s="362"/>
    </row>
    <row r="18" spans="2:25" ht="24.95" customHeight="1" x14ac:dyDescent="0.25">
      <c r="B18" s="368"/>
      <c r="C18" s="368"/>
      <c r="D18" s="368"/>
      <c r="E18" s="368"/>
      <c r="F18" s="368"/>
      <c r="G18" s="368"/>
      <c r="H18" s="368"/>
      <c r="I18" s="368"/>
      <c r="J18" s="368"/>
      <c r="K18" s="368"/>
      <c r="L18" s="368"/>
      <c r="M18" s="368"/>
      <c r="N18" s="368"/>
      <c r="O18" s="362"/>
      <c r="P18" s="362"/>
      <c r="Q18" s="362"/>
      <c r="R18" s="362"/>
      <c r="S18" s="362"/>
      <c r="T18" s="362"/>
      <c r="U18" s="362"/>
      <c r="V18" s="362"/>
      <c r="W18" s="362"/>
      <c r="X18" s="362"/>
      <c r="Y18" s="362"/>
    </row>
    <row r="19" spans="2:25" ht="39.950000000000003" customHeight="1" x14ac:dyDescent="0.25">
      <c r="B19" s="367" t="s">
        <v>150</v>
      </c>
      <c r="C19" s="367"/>
      <c r="D19" s="367"/>
      <c r="E19" s="367"/>
      <c r="F19" s="367"/>
      <c r="G19" s="367"/>
      <c r="H19" s="367"/>
      <c r="I19" s="367"/>
      <c r="J19" s="367"/>
      <c r="K19" s="367"/>
      <c r="L19" s="367"/>
      <c r="M19" s="367"/>
      <c r="N19" s="367"/>
      <c r="O19" s="362"/>
      <c r="P19" s="362"/>
      <c r="Q19" s="362"/>
      <c r="R19" s="362"/>
      <c r="S19" s="362"/>
      <c r="T19" s="362"/>
      <c r="U19" s="362"/>
      <c r="V19" s="362"/>
      <c r="W19" s="362"/>
      <c r="X19" s="362"/>
      <c r="Y19" s="362"/>
    </row>
    <row r="20" spans="2:25" ht="24.95" customHeight="1" x14ac:dyDescent="0.25">
      <c r="B20" s="368"/>
      <c r="C20" s="368"/>
      <c r="D20" s="368"/>
      <c r="E20" s="368"/>
      <c r="F20" s="368"/>
      <c r="G20" s="368"/>
      <c r="H20" s="368"/>
      <c r="I20" s="368"/>
      <c r="J20" s="368"/>
      <c r="K20" s="368"/>
      <c r="L20" s="368"/>
      <c r="M20" s="368"/>
      <c r="N20" s="368"/>
      <c r="O20" s="362"/>
      <c r="P20" s="362"/>
      <c r="Q20" s="362"/>
      <c r="R20" s="362"/>
      <c r="S20" s="362"/>
      <c r="T20" s="362"/>
      <c r="U20" s="362"/>
      <c r="V20" s="362"/>
      <c r="W20" s="362"/>
      <c r="X20" s="362"/>
      <c r="Y20" s="362"/>
    </row>
    <row r="21" spans="2:25" ht="24.95" customHeight="1" x14ac:dyDescent="0.25">
      <c r="B21" s="368"/>
      <c r="C21" s="368"/>
      <c r="D21" s="368"/>
      <c r="E21" s="368"/>
      <c r="F21" s="368"/>
      <c r="G21" s="368"/>
      <c r="H21" s="368"/>
      <c r="I21" s="368"/>
      <c r="J21" s="368"/>
      <c r="K21" s="368"/>
      <c r="L21" s="368"/>
      <c r="M21" s="368"/>
      <c r="N21" s="368"/>
      <c r="O21" s="362"/>
      <c r="P21" s="362"/>
      <c r="Q21" s="362"/>
      <c r="R21" s="362"/>
      <c r="S21" s="362"/>
      <c r="T21" s="362"/>
      <c r="U21" s="362"/>
      <c r="V21" s="362"/>
      <c r="W21" s="362"/>
      <c r="X21" s="362"/>
      <c r="Y21" s="362"/>
    </row>
    <row r="22" spans="2:25" ht="24.95" customHeight="1" x14ac:dyDescent="0.25">
      <c r="B22" s="368"/>
      <c r="C22" s="368"/>
      <c r="D22" s="368"/>
      <c r="E22" s="368"/>
      <c r="F22" s="368"/>
      <c r="G22" s="368"/>
      <c r="H22" s="368"/>
      <c r="I22" s="368"/>
      <c r="J22" s="368"/>
      <c r="K22" s="368"/>
      <c r="L22" s="368"/>
      <c r="M22" s="368"/>
      <c r="N22" s="368"/>
      <c r="O22" s="362"/>
      <c r="P22" s="362"/>
      <c r="Q22" s="362"/>
      <c r="R22" s="362"/>
      <c r="S22" s="362"/>
      <c r="T22" s="362"/>
      <c r="U22" s="362"/>
      <c r="V22" s="362"/>
      <c r="W22" s="362"/>
      <c r="X22" s="362"/>
      <c r="Y22" s="362"/>
    </row>
    <row r="23" spans="2:25" ht="24.95" customHeight="1" x14ac:dyDescent="0.25">
      <c r="B23" s="368"/>
      <c r="C23" s="368"/>
      <c r="D23" s="368"/>
      <c r="E23" s="368"/>
      <c r="F23" s="368"/>
      <c r="G23" s="368"/>
      <c r="H23" s="368"/>
      <c r="I23" s="368"/>
      <c r="J23" s="368"/>
      <c r="K23" s="368"/>
      <c r="L23" s="368"/>
      <c r="M23" s="368"/>
      <c r="N23" s="368"/>
      <c r="O23" s="362"/>
      <c r="P23" s="362"/>
      <c r="Q23" s="362"/>
      <c r="R23" s="362"/>
      <c r="S23" s="362"/>
      <c r="T23" s="362"/>
      <c r="U23" s="362"/>
      <c r="V23" s="362"/>
      <c r="W23" s="362"/>
      <c r="X23" s="362"/>
      <c r="Y23" s="362"/>
    </row>
    <row r="24" spans="2:25" ht="24.95" customHeight="1" x14ac:dyDescent="0.25">
      <c r="B24" s="368"/>
      <c r="C24" s="368"/>
      <c r="D24" s="368"/>
      <c r="E24" s="368"/>
      <c r="F24" s="368"/>
      <c r="G24" s="368"/>
      <c r="H24" s="368"/>
      <c r="I24" s="368"/>
      <c r="J24" s="368"/>
      <c r="K24" s="368"/>
      <c r="L24" s="368"/>
      <c r="M24" s="368"/>
      <c r="N24" s="368"/>
      <c r="O24" s="362"/>
      <c r="P24" s="362"/>
      <c r="Q24" s="362"/>
      <c r="R24" s="362"/>
      <c r="S24" s="362"/>
      <c r="T24" s="362"/>
      <c r="U24" s="362"/>
      <c r="V24" s="362"/>
      <c r="W24" s="362"/>
      <c r="X24" s="362"/>
      <c r="Y24" s="362"/>
    </row>
    <row r="25" spans="2:25" ht="24.95" customHeight="1" x14ac:dyDescent="0.25">
      <c r="B25" s="368"/>
      <c r="C25" s="368"/>
      <c r="D25" s="368"/>
      <c r="E25" s="368"/>
      <c r="F25" s="368"/>
      <c r="G25" s="368"/>
      <c r="H25" s="368"/>
      <c r="I25" s="368"/>
      <c r="J25" s="368"/>
      <c r="K25" s="368"/>
      <c r="L25" s="368"/>
      <c r="M25" s="368"/>
      <c r="N25" s="368"/>
      <c r="O25" s="362"/>
      <c r="P25" s="362"/>
      <c r="Q25" s="362"/>
      <c r="R25" s="362"/>
      <c r="S25" s="362"/>
      <c r="T25" s="362"/>
      <c r="U25" s="362"/>
      <c r="V25" s="362"/>
      <c r="W25" s="362"/>
      <c r="X25" s="362"/>
      <c r="Y25" s="362"/>
    </row>
    <row r="26" spans="2:25" ht="24.95" customHeight="1" x14ac:dyDescent="0.25">
      <c r="B26" s="368"/>
      <c r="C26" s="368"/>
      <c r="D26" s="368"/>
      <c r="E26" s="368"/>
      <c r="F26" s="368"/>
      <c r="G26" s="368"/>
      <c r="H26" s="368"/>
      <c r="I26" s="368"/>
      <c r="J26" s="368"/>
      <c r="K26" s="368"/>
      <c r="L26" s="368"/>
      <c r="M26" s="368"/>
      <c r="N26" s="368"/>
      <c r="O26" s="362"/>
      <c r="P26" s="362"/>
      <c r="Q26" s="362"/>
      <c r="R26" s="362"/>
      <c r="S26" s="362"/>
      <c r="T26" s="362"/>
      <c r="U26" s="362"/>
      <c r="V26" s="362"/>
      <c r="W26" s="362"/>
      <c r="X26" s="362"/>
      <c r="Y26" s="362"/>
    </row>
    <row r="27" spans="2:25" ht="24.95" customHeight="1" x14ac:dyDescent="0.25">
      <c r="B27" s="368"/>
      <c r="C27" s="368"/>
      <c r="D27" s="368"/>
      <c r="E27" s="368"/>
      <c r="F27" s="368"/>
      <c r="G27" s="368"/>
      <c r="H27" s="368"/>
      <c r="I27" s="368"/>
      <c r="J27" s="368"/>
      <c r="K27" s="368"/>
      <c r="L27" s="368"/>
      <c r="M27" s="368"/>
      <c r="N27" s="368"/>
      <c r="O27" s="362"/>
      <c r="P27" s="362"/>
      <c r="Q27" s="362"/>
      <c r="R27" s="362"/>
      <c r="S27" s="362"/>
      <c r="T27" s="362"/>
      <c r="U27" s="362"/>
      <c r="V27" s="362"/>
      <c r="W27" s="362"/>
      <c r="X27" s="362"/>
      <c r="Y27" s="362"/>
    </row>
    <row r="28" spans="2:25" ht="24.95" customHeight="1" x14ac:dyDescent="0.25">
      <c r="B28" s="368"/>
      <c r="C28" s="368"/>
      <c r="D28" s="368"/>
      <c r="E28" s="368"/>
      <c r="F28" s="368"/>
      <c r="G28" s="368"/>
      <c r="H28" s="368"/>
      <c r="I28" s="368"/>
      <c r="J28" s="368"/>
      <c r="K28" s="368"/>
      <c r="L28" s="368"/>
      <c r="M28" s="368"/>
      <c r="N28" s="368"/>
      <c r="O28" s="362"/>
      <c r="P28" s="362"/>
      <c r="Q28" s="362"/>
      <c r="R28" s="362"/>
      <c r="S28" s="362"/>
      <c r="T28" s="362"/>
      <c r="U28" s="362"/>
      <c r="V28" s="362"/>
      <c r="W28" s="362"/>
      <c r="X28" s="362"/>
      <c r="Y28" s="362"/>
    </row>
    <row r="29" spans="2:25" ht="24.95" customHeight="1" x14ac:dyDescent="0.25">
      <c r="B29" s="368"/>
      <c r="C29" s="368"/>
      <c r="D29" s="368"/>
      <c r="E29" s="368"/>
      <c r="F29" s="368"/>
      <c r="G29" s="368"/>
      <c r="H29" s="368"/>
      <c r="I29" s="368"/>
      <c r="J29" s="368"/>
      <c r="K29" s="368"/>
      <c r="L29" s="368"/>
      <c r="M29" s="368"/>
      <c r="N29" s="368"/>
      <c r="O29" s="362"/>
      <c r="P29" s="362"/>
      <c r="Q29" s="362"/>
      <c r="R29" s="362"/>
      <c r="S29" s="362"/>
      <c r="T29" s="362"/>
      <c r="U29" s="362"/>
      <c r="V29" s="362"/>
      <c r="W29" s="362"/>
      <c r="X29" s="362"/>
      <c r="Y29" s="362"/>
    </row>
    <row r="30" spans="2:25" ht="24.95" customHeight="1" x14ac:dyDescent="0.25">
      <c r="B30" s="368"/>
      <c r="C30" s="368"/>
      <c r="D30" s="368"/>
      <c r="E30" s="368"/>
      <c r="F30" s="368"/>
      <c r="G30" s="368"/>
      <c r="H30" s="368"/>
      <c r="I30" s="368"/>
      <c r="J30" s="368"/>
      <c r="K30" s="368"/>
      <c r="L30" s="368"/>
      <c r="M30" s="368"/>
      <c r="N30" s="368"/>
      <c r="O30" s="362"/>
      <c r="P30" s="362"/>
      <c r="Q30" s="362"/>
      <c r="R30" s="362"/>
      <c r="S30" s="362"/>
      <c r="T30" s="362"/>
      <c r="U30" s="362"/>
      <c r="V30" s="362"/>
      <c r="W30" s="362"/>
      <c r="X30" s="362"/>
      <c r="Y30" s="362"/>
    </row>
    <row r="31" spans="2:25" ht="24.95" customHeight="1" x14ac:dyDescent="0.25">
      <c r="B31" s="368"/>
      <c r="C31" s="368"/>
      <c r="D31" s="368"/>
      <c r="E31" s="368"/>
      <c r="F31" s="368"/>
      <c r="G31" s="368"/>
      <c r="H31" s="368"/>
      <c r="I31" s="368"/>
      <c r="J31" s="368"/>
      <c r="K31" s="368"/>
      <c r="L31" s="368"/>
      <c r="M31" s="368"/>
      <c r="N31" s="368"/>
      <c r="O31" s="362"/>
      <c r="P31" s="362"/>
      <c r="Q31" s="362"/>
      <c r="R31" s="362"/>
      <c r="S31" s="362"/>
      <c r="T31" s="362"/>
      <c r="U31" s="362"/>
      <c r="V31" s="362"/>
      <c r="W31" s="362"/>
      <c r="X31" s="362"/>
      <c r="Y31" s="362"/>
    </row>
    <row r="32" spans="2:25" ht="24.95" customHeight="1" x14ac:dyDescent="0.25">
      <c r="B32" s="368"/>
      <c r="C32" s="368"/>
      <c r="D32" s="368"/>
      <c r="E32" s="368"/>
      <c r="F32" s="368"/>
      <c r="G32" s="368"/>
      <c r="H32" s="368"/>
      <c r="I32" s="368"/>
      <c r="J32" s="368"/>
      <c r="K32" s="368"/>
      <c r="L32" s="368"/>
      <c r="M32" s="368"/>
      <c r="N32" s="368"/>
      <c r="O32" s="362"/>
      <c r="P32" s="362"/>
      <c r="Q32" s="362"/>
      <c r="R32" s="362"/>
      <c r="S32" s="362"/>
      <c r="T32" s="362"/>
      <c r="U32" s="362"/>
      <c r="V32" s="362"/>
      <c r="W32" s="362"/>
      <c r="X32" s="362"/>
      <c r="Y32" s="362"/>
    </row>
    <row r="33" spans="2:25" ht="24.95" customHeight="1" x14ac:dyDescent="0.25">
      <c r="B33" s="368"/>
      <c r="C33" s="368"/>
      <c r="D33" s="368"/>
      <c r="E33" s="368"/>
      <c r="F33" s="368"/>
      <c r="G33" s="368"/>
      <c r="H33" s="368"/>
      <c r="I33" s="368"/>
      <c r="J33" s="368"/>
      <c r="K33" s="368"/>
      <c r="L33" s="368"/>
      <c r="M33" s="368"/>
      <c r="N33" s="368"/>
      <c r="O33" s="362"/>
      <c r="P33" s="362"/>
      <c r="Q33" s="362"/>
      <c r="R33" s="362"/>
      <c r="S33" s="362"/>
      <c r="T33" s="362"/>
      <c r="U33" s="362"/>
      <c r="V33" s="362"/>
      <c r="W33" s="362"/>
      <c r="X33" s="362"/>
      <c r="Y33" s="362"/>
    </row>
    <row r="34" spans="2:25" ht="39.950000000000003" customHeight="1" x14ac:dyDescent="0.25">
      <c r="B34" s="367" t="s">
        <v>219</v>
      </c>
      <c r="C34" s="367"/>
      <c r="D34" s="367"/>
      <c r="E34" s="367"/>
      <c r="F34" s="367"/>
      <c r="G34" s="367"/>
      <c r="H34" s="367"/>
      <c r="I34" s="367"/>
      <c r="J34" s="367"/>
      <c r="K34" s="367"/>
      <c r="L34" s="367"/>
      <c r="M34" s="367"/>
      <c r="N34" s="367"/>
    </row>
    <row r="35" spans="2:25" ht="24.95" customHeight="1" x14ac:dyDescent="0.25">
      <c r="B35" s="368"/>
      <c r="C35" s="368"/>
      <c r="D35" s="368"/>
      <c r="E35" s="368"/>
      <c r="F35" s="368"/>
      <c r="G35" s="368"/>
      <c r="H35" s="368"/>
      <c r="I35" s="368"/>
      <c r="J35" s="368"/>
      <c r="K35" s="368"/>
      <c r="L35" s="368"/>
      <c r="M35" s="368"/>
      <c r="N35" s="368"/>
    </row>
    <row r="36" spans="2:25" ht="24.95" customHeight="1" x14ac:dyDescent="0.25">
      <c r="B36" s="368"/>
      <c r="C36" s="368"/>
      <c r="D36" s="368"/>
      <c r="E36" s="368"/>
      <c r="F36" s="368"/>
      <c r="G36" s="368"/>
      <c r="H36" s="368"/>
      <c r="I36" s="368"/>
      <c r="J36" s="368"/>
      <c r="K36" s="368"/>
      <c r="L36" s="368"/>
      <c r="M36" s="368"/>
      <c r="N36" s="368"/>
    </row>
    <row r="37" spans="2:25" ht="24.95" customHeight="1" x14ac:dyDescent="0.25">
      <c r="B37" s="368"/>
      <c r="C37" s="368"/>
      <c r="D37" s="368"/>
      <c r="E37" s="368"/>
      <c r="F37" s="368"/>
      <c r="G37" s="368"/>
      <c r="H37" s="368"/>
      <c r="I37" s="368"/>
      <c r="J37" s="368"/>
      <c r="K37" s="368"/>
      <c r="L37" s="368"/>
      <c r="M37" s="368"/>
      <c r="N37" s="368"/>
    </row>
    <row r="38" spans="2:25" ht="24.95" customHeight="1" x14ac:dyDescent="0.25">
      <c r="B38" s="368"/>
      <c r="C38" s="368"/>
      <c r="D38" s="368"/>
      <c r="E38" s="368"/>
      <c r="F38" s="368"/>
      <c r="G38" s="368"/>
      <c r="H38" s="368"/>
      <c r="I38" s="368"/>
      <c r="J38" s="368"/>
      <c r="K38" s="368"/>
      <c r="L38" s="368"/>
      <c r="M38" s="368"/>
      <c r="N38" s="368"/>
    </row>
    <row r="39" spans="2:25" ht="24.95" customHeight="1" x14ac:dyDescent="0.25">
      <c r="B39" s="368"/>
      <c r="C39" s="368"/>
      <c r="D39" s="368"/>
      <c r="E39" s="368"/>
      <c r="F39" s="368"/>
      <c r="G39" s="368"/>
      <c r="H39" s="368"/>
      <c r="I39" s="368"/>
      <c r="J39" s="368"/>
      <c r="K39" s="368"/>
      <c r="L39" s="368"/>
      <c r="M39" s="368"/>
      <c r="N39" s="368"/>
    </row>
    <row r="40" spans="2:25" ht="24.95" customHeight="1" x14ac:dyDescent="0.25">
      <c r="B40" s="368"/>
      <c r="C40" s="368"/>
      <c r="D40" s="368"/>
      <c r="E40" s="368"/>
      <c r="F40" s="368"/>
      <c r="G40" s="368"/>
      <c r="H40" s="368"/>
      <c r="I40" s="368"/>
      <c r="J40" s="368"/>
      <c r="K40" s="368"/>
      <c r="L40" s="368"/>
      <c r="M40" s="368"/>
      <c r="N40" s="368"/>
    </row>
    <row r="41" spans="2:25" ht="24.95" customHeight="1" x14ac:dyDescent="0.25">
      <c r="B41" s="368"/>
      <c r="C41" s="368"/>
      <c r="D41" s="368"/>
      <c r="E41" s="368"/>
      <c r="F41" s="368"/>
      <c r="G41" s="368"/>
      <c r="H41" s="368"/>
      <c r="I41" s="368"/>
      <c r="J41" s="368"/>
      <c r="K41" s="368"/>
      <c r="L41" s="368"/>
      <c r="M41" s="368"/>
      <c r="N41" s="368"/>
    </row>
    <row r="42" spans="2:25" ht="24.95" customHeight="1" x14ac:dyDescent="0.25">
      <c r="B42" s="368"/>
      <c r="C42" s="368"/>
      <c r="D42" s="368"/>
      <c r="E42" s="368"/>
      <c r="F42" s="368"/>
      <c r="G42" s="368"/>
      <c r="H42" s="368"/>
      <c r="I42" s="368"/>
      <c r="J42" s="368"/>
      <c r="K42" s="368"/>
      <c r="L42" s="368"/>
      <c r="M42" s="368"/>
      <c r="N42" s="368"/>
    </row>
    <row r="43" spans="2:25" ht="24.95" customHeight="1" x14ac:dyDescent="0.25">
      <c r="B43" s="368"/>
      <c r="C43" s="368"/>
      <c r="D43" s="368"/>
      <c r="E43" s="368"/>
      <c r="F43" s="368"/>
      <c r="G43" s="368"/>
      <c r="H43" s="368"/>
      <c r="I43" s="368"/>
      <c r="J43" s="368"/>
      <c r="K43" s="368"/>
      <c r="L43" s="368"/>
      <c r="M43" s="368"/>
      <c r="N43" s="368"/>
    </row>
    <row r="44" spans="2:25" ht="24.95" customHeight="1" x14ac:dyDescent="0.25">
      <c r="B44" s="368"/>
      <c r="C44" s="368"/>
      <c r="D44" s="368"/>
      <c r="E44" s="368"/>
      <c r="F44" s="368"/>
      <c r="G44" s="368"/>
      <c r="H44" s="368"/>
      <c r="I44" s="368"/>
      <c r="J44" s="368"/>
      <c r="K44" s="368"/>
      <c r="L44" s="368"/>
      <c r="M44" s="368"/>
      <c r="N44" s="368"/>
    </row>
    <row r="45" spans="2:25" ht="24.95" customHeight="1" x14ac:dyDescent="0.25">
      <c r="B45" s="368"/>
      <c r="C45" s="368"/>
      <c r="D45" s="368"/>
      <c r="E45" s="368"/>
      <c r="F45" s="368"/>
      <c r="G45" s="368"/>
      <c r="H45" s="368"/>
      <c r="I45" s="368"/>
      <c r="J45" s="368"/>
      <c r="K45" s="368"/>
      <c r="L45" s="368"/>
      <c r="M45" s="368"/>
      <c r="N45" s="368"/>
    </row>
    <row r="46" spans="2:25" ht="24.95" customHeight="1" x14ac:dyDescent="0.25">
      <c r="B46" s="368"/>
      <c r="C46" s="368"/>
      <c r="D46" s="368"/>
      <c r="E46" s="368"/>
      <c r="F46" s="368"/>
      <c r="G46" s="368"/>
      <c r="H46" s="368"/>
      <c r="I46" s="368"/>
      <c r="J46" s="368"/>
      <c r="K46" s="368"/>
      <c r="L46" s="368"/>
      <c r="M46" s="368"/>
      <c r="N46" s="368"/>
    </row>
    <row r="47" spans="2:25" ht="24.95" customHeight="1" x14ac:dyDescent="0.25">
      <c r="B47" s="368"/>
      <c r="C47" s="368"/>
      <c r="D47" s="368"/>
      <c r="E47" s="368"/>
      <c r="F47" s="368"/>
      <c r="G47" s="368"/>
      <c r="H47" s="368"/>
      <c r="I47" s="368"/>
      <c r="J47" s="368"/>
      <c r="K47" s="368"/>
      <c r="L47" s="368"/>
      <c r="M47" s="368"/>
      <c r="N47" s="368"/>
    </row>
    <row r="48" spans="2:25" ht="24.95" customHeight="1" x14ac:dyDescent="0.25">
      <c r="B48" s="368"/>
      <c r="C48" s="368"/>
      <c r="D48" s="368"/>
      <c r="E48" s="368"/>
      <c r="F48" s="368"/>
      <c r="G48" s="368"/>
      <c r="H48" s="368"/>
      <c r="I48" s="368"/>
      <c r="J48" s="368"/>
      <c r="K48" s="368"/>
      <c r="L48" s="368"/>
      <c r="M48" s="368"/>
      <c r="N48" s="368"/>
    </row>
    <row r="49" spans="2:14" ht="24.95" customHeight="1" x14ac:dyDescent="0.25">
      <c r="B49" s="369" t="s">
        <v>42</v>
      </c>
      <c r="C49" s="369"/>
      <c r="D49" s="369"/>
      <c r="E49" s="369"/>
      <c r="F49" s="369"/>
      <c r="G49" s="369"/>
      <c r="H49" s="369"/>
      <c r="I49" s="369"/>
      <c r="J49" s="369" t="s">
        <v>151</v>
      </c>
      <c r="K49" s="369"/>
      <c r="L49" s="369"/>
      <c r="M49" s="369"/>
      <c r="N49" s="369"/>
    </row>
    <row r="50" spans="2:14" ht="24.95" customHeight="1" x14ac:dyDescent="0.25">
      <c r="B50" s="369"/>
      <c r="C50" s="369"/>
      <c r="D50" s="369"/>
      <c r="E50" s="369"/>
      <c r="F50" s="369"/>
      <c r="G50" s="369"/>
      <c r="H50" s="369"/>
      <c r="I50" s="369"/>
      <c r="J50" s="369" t="s">
        <v>152</v>
      </c>
      <c r="K50" s="369"/>
      <c r="L50" s="369"/>
      <c r="M50" s="369"/>
      <c r="N50" s="369"/>
    </row>
    <row r="51" spans="2:14" ht="24.95" customHeight="1" x14ac:dyDescent="0.25">
      <c r="B51" s="369"/>
      <c r="C51" s="369"/>
      <c r="D51" s="369"/>
      <c r="E51" s="369"/>
      <c r="F51" s="369"/>
      <c r="G51" s="369"/>
      <c r="H51" s="369"/>
      <c r="I51" s="369"/>
      <c r="J51" s="13"/>
      <c r="K51" s="13"/>
      <c r="L51" s="369"/>
      <c r="M51" s="369"/>
      <c r="N51" s="369"/>
    </row>
    <row r="52" spans="2:14" ht="24.95" customHeight="1" x14ac:dyDescent="0.25">
      <c r="B52" s="104"/>
      <c r="C52" s="104"/>
      <c r="D52" s="104"/>
      <c r="E52" s="104"/>
      <c r="F52" s="104"/>
      <c r="G52" s="104"/>
      <c r="H52" s="104"/>
      <c r="I52" s="104"/>
      <c r="J52" s="104"/>
      <c r="K52" s="104"/>
      <c r="L52" s="104"/>
      <c r="M52" s="104"/>
      <c r="N52" s="104"/>
    </row>
    <row r="53" spans="2:14" ht="24.95" customHeight="1" x14ac:dyDescent="0.25">
      <c r="B53" s="104"/>
      <c r="C53" s="104"/>
      <c r="D53" s="104"/>
      <c r="E53" s="104"/>
      <c r="F53" s="104"/>
      <c r="G53" s="104"/>
      <c r="H53" s="104"/>
      <c r="I53" s="104"/>
      <c r="J53" s="104"/>
      <c r="K53" s="104"/>
      <c r="L53" s="104"/>
      <c r="M53" s="104"/>
      <c r="N53" s="104"/>
    </row>
    <row r="54" spans="2:14" ht="24.95" customHeight="1" x14ac:dyDescent="0.25">
      <c r="B54" s="104"/>
      <c r="C54" s="104"/>
      <c r="D54" s="104"/>
      <c r="E54" s="104"/>
      <c r="F54" s="104"/>
      <c r="G54" s="104"/>
      <c r="H54" s="104"/>
      <c r="I54" s="104"/>
      <c r="J54" s="104"/>
      <c r="K54" s="104"/>
      <c r="L54" s="104"/>
      <c r="M54" s="104"/>
      <c r="N54" s="104"/>
    </row>
    <row r="55" spans="2:14" ht="24.95" customHeight="1" x14ac:dyDescent="0.25">
      <c r="B55" s="104"/>
      <c r="C55" s="104"/>
      <c r="D55" s="104"/>
      <c r="E55" s="104"/>
      <c r="F55" s="104"/>
      <c r="G55" s="104"/>
      <c r="H55" s="104"/>
      <c r="I55" s="104"/>
      <c r="J55" s="104"/>
      <c r="K55" s="104"/>
      <c r="L55" s="104"/>
      <c r="M55" s="104"/>
      <c r="N55" s="104"/>
    </row>
    <row r="56" spans="2:14" ht="24.95" customHeight="1" x14ac:dyDescent="0.25"/>
    <row r="57" spans="2:14" ht="24.95" customHeight="1" x14ac:dyDescent="0.25"/>
    <row r="58" spans="2:14" ht="24.95" customHeight="1" x14ac:dyDescent="0.25"/>
    <row r="59" spans="2:14" ht="24.95" customHeight="1" x14ac:dyDescent="0.25"/>
    <row r="60" spans="2:14" ht="24.95" customHeight="1" x14ac:dyDescent="0.25"/>
    <row r="61" spans="2:14" ht="24.95" customHeight="1" x14ac:dyDescent="0.25"/>
    <row r="62" spans="2:14" ht="24.95" customHeight="1" x14ac:dyDescent="0.25"/>
    <row r="63" spans="2:14" ht="24.95" customHeight="1" x14ac:dyDescent="0.25"/>
    <row r="64" spans="2:14" ht="24.95" customHeight="1" x14ac:dyDescent="0.25"/>
    <row r="65" customFormat="1" ht="24.95" customHeight="1" x14ac:dyDescent="0.25"/>
    <row r="66" customFormat="1" ht="24.95" customHeight="1" x14ac:dyDescent="0.25"/>
    <row r="67" customFormat="1" ht="24.95" customHeight="1" x14ac:dyDescent="0.25"/>
    <row r="68" customFormat="1" ht="24.95" customHeight="1" x14ac:dyDescent="0.25"/>
    <row r="69" customFormat="1" ht="24.95" customHeight="1" x14ac:dyDescent="0.25"/>
    <row r="70" customFormat="1" ht="24.95" customHeight="1" x14ac:dyDescent="0.25"/>
    <row r="71" customFormat="1" ht="24.95" customHeight="1" x14ac:dyDescent="0.25"/>
    <row r="72" customFormat="1" ht="24.95" customHeight="1" x14ac:dyDescent="0.25"/>
    <row r="73" customFormat="1" ht="24.95" customHeight="1" x14ac:dyDescent="0.25"/>
    <row r="74" customFormat="1" ht="24.95" customHeight="1" x14ac:dyDescent="0.25"/>
    <row r="75" customFormat="1" ht="24.95" customHeight="1" x14ac:dyDescent="0.25"/>
    <row r="76" customFormat="1" ht="24.95" customHeight="1" x14ac:dyDescent="0.25"/>
    <row r="77" customFormat="1" ht="24.95" customHeight="1" x14ac:dyDescent="0.25"/>
    <row r="78" customFormat="1" ht="24.95" customHeight="1" x14ac:dyDescent="0.25"/>
    <row r="79" customFormat="1" ht="24.95" customHeight="1" x14ac:dyDescent="0.25"/>
    <row r="80" customFormat="1" ht="24.95" customHeight="1" x14ac:dyDescent="0.25"/>
    <row r="81" customFormat="1" ht="24.95" customHeight="1" x14ac:dyDescent="0.25"/>
    <row r="82" customFormat="1" ht="24.95" customHeight="1" x14ac:dyDescent="0.25"/>
    <row r="83" customFormat="1" ht="24.95" customHeight="1" x14ac:dyDescent="0.25"/>
    <row r="84" customFormat="1" ht="24.95" customHeight="1" x14ac:dyDescent="0.25"/>
    <row r="85" customFormat="1" ht="24.95" customHeight="1" x14ac:dyDescent="0.25"/>
    <row r="86" customFormat="1" ht="24.95" customHeight="1" x14ac:dyDescent="0.25"/>
    <row r="87" customFormat="1" ht="24.95" customHeight="1" x14ac:dyDescent="0.25"/>
    <row r="88" customFormat="1" ht="24.95" customHeight="1" x14ac:dyDescent="0.25"/>
  </sheetData>
  <sheetProtection algorithmName="SHA-512" hashValue="qzkydxgb7KSJRgT56MDFKsRI8B0OkFq/4gprL6kFDXPLug0h/arn2xT4tWfxw+M0BXZ4mtaNT6P6PLqMY4Dkog==" saltValue="FyidsDk0oU/vF7K7EjDwbw==" spinCount="100000" sheet="1" objects="1" scenarios="1"/>
  <mergeCells count="15">
    <mergeCell ref="B34:N34"/>
    <mergeCell ref="B35:N48"/>
    <mergeCell ref="B49:I51"/>
    <mergeCell ref="L49:N49"/>
    <mergeCell ref="L50:N51"/>
    <mergeCell ref="J49:K49"/>
    <mergeCell ref="J50:K50"/>
    <mergeCell ref="O2:Y33"/>
    <mergeCell ref="B2:D2"/>
    <mergeCell ref="E2:N2"/>
    <mergeCell ref="B3:N3"/>
    <mergeCell ref="B4:N4"/>
    <mergeCell ref="B19:N19"/>
    <mergeCell ref="B5:N18"/>
    <mergeCell ref="B20:N33"/>
  </mergeCells>
  <pageMargins left="0.7" right="0.7" top="0.75" bottom="0.75" header="0.3" footer="0.3"/>
  <pageSetup paperSize="9" scale="53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R154"/>
  <sheetViews>
    <sheetView view="pageBreakPreview" zoomScale="75" zoomScaleNormal="100" zoomScaleSheetLayoutView="75" workbookViewId="0">
      <selection activeCell="E30" sqref="E30"/>
    </sheetView>
  </sheetViews>
  <sheetFormatPr defaultRowHeight="15" x14ac:dyDescent="0.25"/>
  <cols>
    <col min="2" max="12" width="16.7109375" customWidth="1"/>
    <col min="13" max="16" width="15.7109375" customWidth="1"/>
    <col min="17" max="17" width="79" customWidth="1"/>
    <col min="18" max="18" width="68.7109375" customWidth="1"/>
  </cols>
  <sheetData>
    <row r="2" spans="2:18" ht="39.950000000000003" customHeight="1" x14ac:dyDescent="0.25">
      <c r="B2" s="301" t="str">
        <f>IF('1.StrTytułowa'!E8&lt;&gt;"",'1.StrTytułowa'!E8,"")</f>
        <v/>
      </c>
      <c r="C2" s="301"/>
      <c r="D2" s="302" t="str">
        <f>IF('1.StrTytułowa'!E7&lt;&gt;"",'1.StrTytułowa'!E7,"")</f>
        <v/>
      </c>
      <c r="E2" s="302"/>
      <c r="F2" s="302"/>
      <c r="G2" s="302"/>
      <c r="H2" s="302"/>
      <c r="I2" s="302"/>
      <c r="J2" s="302"/>
      <c r="K2" s="302"/>
      <c r="L2" s="302"/>
    </row>
    <row r="3" spans="2:18" ht="50.25" customHeight="1" x14ac:dyDescent="0.25">
      <c r="B3" s="303" t="s">
        <v>46</v>
      </c>
      <c r="C3" s="304"/>
      <c r="D3" s="304"/>
      <c r="E3" s="304"/>
      <c r="F3" s="304"/>
      <c r="G3" s="304"/>
      <c r="H3" s="304"/>
      <c r="I3" s="304"/>
      <c r="J3" s="304"/>
      <c r="K3" s="304"/>
      <c r="L3" s="305"/>
    </row>
    <row r="4" spans="2:18" ht="24.95" customHeight="1" x14ac:dyDescent="0.25">
      <c r="B4" s="306" t="s">
        <v>159</v>
      </c>
      <c r="C4" s="306"/>
      <c r="D4" s="306"/>
      <c r="E4" s="306"/>
      <c r="F4" s="306"/>
      <c r="G4" s="306"/>
      <c r="H4" s="306"/>
      <c r="I4" s="306"/>
      <c r="J4" s="306"/>
      <c r="K4" s="306"/>
      <c r="L4" s="306"/>
      <c r="M4" s="30"/>
      <c r="N4" s="31"/>
      <c r="O4" s="31"/>
      <c r="P4" s="31"/>
    </row>
    <row r="5" spans="2:18" ht="35.1" customHeight="1" x14ac:dyDescent="0.25">
      <c r="B5" s="289" t="s">
        <v>194</v>
      </c>
      <c r="C5" s="289"/>
      <c r="D5" s="289"/>
      <c r="E5" s="238"/>
      <c r="F5" s="238"/>
      <c r="G5" s="238"/>
      <c r="H5" s="238"/>
      <c r="I5" s="238"/>
      <c r="J5" s="238"/>
      <c r="K5" s="238"/>
      <c r="L5" s="253"/>
      <c r="M5" s="235" t="s">
        <v>200</v>
      </c>
      <c r="N5" s="236"/>
      <c r="O5" s="236"/>
      <c r="P5" s="236"/>
      <c r="Q5" s="236"/>
    </row>
    <row r="6" spans="2:18" ht="35.1" customHeight="1" x14ac:dyDescent="0.25">
      <c r="B6" s="242" t="s">
        <v>193</v>
      </c>
      <c r="C6" s="254"/>
      <c r="D6" s="243"/>
      <c r="E6" s="237"/>
      <c r="F6" s="238"/>
      <c r="G6" s="238"/>
      <c r="H6" s="238"/>
      <c r="I6" s="95" t="s">
        <v>202</v>
      </c>
      <c r="J6" s="94"/>
      <c r="K6" s="95" t="s">
        <v>203</v>
      </c>
      <c r="L6" s="93"/>
      <c r="M6" s="235"/>
      <c r="N6" s="236"/>
      <c r="O6" s="236"/>
      <c r="P6" s="236"/>
      <c r="Q6" s="236"/>
    </row>
    <row r="7" spans="2:18" ht="24.95" customHeight="1" x14ac:dyDescent="0.25">
      <c r="B7" s="281" t="s">
        <v>156</v>
      </c>
      <c r="C7" s="282"/>
      <c r="D7" s="28"/>
      <c r="E7" s="279" t="s">
        <v>47</v>
      </c>
      <c r="F7" s="279"/>
      <c r="G7" s="12"/>
      <c r="H7" s="36" t="s">
        <v>18</v>
      </c>
      <c r="I7" s="279" t="s">
        <v>155</v>
      </c>
      <c r="J7" s="279"/>
      <c r="K7" s="12"/>
      <c r="L7" s="36" t="s">
        <v>48</v>
      </c>
      <c r="M7" s="235"/>
      <c r="N7" s="236"/>
      <c r="O7" s="236"/>
      <c r="P7" s="236"/>
      <c r="Q7" s="236"/>
    </row>
    <row r="8" spans="2:18" ht="24.75" customHeight="1" x14ac:dyDescent="0.25">
      <c r="B8" s="242" t="s">
        <v>199</v>
      </c>
      <c r="C8" s="243"/>
      <c r="D8" s="33"/>
      <c r="E8" s="280" t="s">
        <v>49</v>
      </c>
      <c r="F8" s="280"/>
      <c r="G8" s="21"/>
      <c r="H8" s="37" t="s">
        <v>9</v>
      </c>
      <c r="I8" s="280" t="s">
        <v>50</v>
      </c>
      <c r="J8" s="280"/>
      <c r="K8" s="21"/>
      <c r="L8" s="37" t="s">
        <v>9</v>
      </c>
      <c r="M8" s="235"/>
      <c r="N8" s="236"/>
      <c r="O8" s="236"/>
      <c r="P8" s="236"/>
      <c r="Q8" s="236"/>
      <c r="R8" s="38"/>
    </row>
    <row r="9" spans="2:18" ht="24.95" customHeight="1" x14ac:dyDescent="0.25">
      <c r="B9" s="242" t="s">
        <v>157</v>
      </c>
      <c r="C9" s="243"/>
      <c r="D9" s="27"/>
      <c r="E9" s="283" t="s">
        <v>51</v>
      </c>
      <c r="F9" s="284"/>
      <c r="G9" s="237"/>
      <c r="H9" s="238"/>
      <c r="I9" s="238"/>
      <c r="J9" s="238"/>
      <c r="K9" s="238"/>
      <c r="L9" s="253"/>
      <c r="M9" s="299" t="s">
        <v>169</v>
      </c>
      <c r="N9" s="300"/>
      <c r="O9" s="300"/>
      <c r="P9" s="300"/>
      <c r="Q9" s="300"/>
      <c r="R9" s="38"/>
    </row>
    <row r="10" spans="2:18" ht="50.1" customHeight="1" x14ac:dyDescent="0.25">
      <c r="B10" s="242" t="s">
        <v>168</v>
      </c>
      <c r="C10" s="243"/>
      <c r="D10" s="29"/>
      <c r="E10" s="20" t="str">
        <f>IFERROR(D10/K8,"-")</f>
        <v>-</v>
      </c>
      <c r="F10" s="34" t="s">
        <v>52</v>
      </c>
      <c r="G10" s="238"/>
      <c r="H10" s="238"/>
      <c r="I10" s="238"/>
      <c r="J10" s="238"/>
      <c r="K10" s="238"/>
      <c r="L10" s="253"/>
      <c r="M10" s="257"/>
      <c r="N10" s="258"/>
      <c r="O10" s="258"/>
      <c r="P10" s="258"/>
      <c r="Q10" s="258"/>
    </row>
    <row r="11" spans="2:18" s="38" customFormat="1" ht="24.95" customHeight="1" x14ac:dyDescent="0.25">
      <c r="B11" s="268" t="s">
        <v>160</v>
      </c>
      <c r="C11" s="269"/>
      <c r="D11" s="269"/>
      <c r="E11" s="269"/>
      <c r="F11" s="269"/>
      <c r="G11" s="269"/>
      <c r="H11" s="269"/>
      <c r="I11" s="269"/>
      <c r="J11" s="269"/>
      <c r="K11" s="269"/>
      <c r="L11" s="270"/>
      <c r="M11" s="255"/>
      <c r="N11" s="256"/>
      <c r="O11" s="256"/>
      <c r="P11" s="256"/>
      <c r="Q11" s="256"/>
      <c r="R11"/>
    </row>
    <row r="12" spans="2:18" ht="39.950000000000003" customHeight="1" x14ac:dyDescent="0.25">
      <c r="B12" s="40"/>
      <c r="C12" s="271" t="s">
        <v>53</v>
      </c>
      <c r="D12" s="271"/>
      <c r="E12" s="271"/>
      <c r="F12" s="271"/>
      <c r="G12" s="271"/>
      <c r="H12" s="272" t="s">
        <v>54</v>
      </c>
      <c r="I12" s="272"/>
      <c r="J12" s="272"/>
      <c r="K12" s="272"/>
      <c r="L12" s="272"/>
      <c r="M12" s="273" t="s">
        <v>55</v>
      </c>
      <c r="N12" s="275" t="s">
        <v>56</v>
      </c>
      <c r="O12" s="276"/>
      <c r="P12" s="277"/>
      <c r="Q12" s="278" t="s">
        <v>187</v>
      </c>
    </row>
    <row r="13" spans="2:18" ht="60" customHeight="1" x14ac:dyDescent="0.25">
      <c r="B13" s="40" t="s">
        <v>57</v>
      </c>
      <c r="C13" s="41" t="s">
        <v>58</v>
      </c>
      <c r="D13" s="41" t="s">
        <v>59</v>
      </c>
      <c r="E13" s="41" t="s">
        <v>153</v>
      </c>
      <c r="F13" s="41" t="s">
        <v>60</v>
      </c>
      <c r="G13" s="43" t="s">
        <v>161</v>
      </c>
      <c r="H13" s="44" t="s">
        <v>58</v>
      </c>
      <c r="I13" s="42" t="s">
        <v>59</v>
      </c>
      <c r="J13" s="42" t="s">
        <v>153</v>
      </c>
      <c r="K13" s="42" t="s">
        <v>60</v>
      </c>
      <c r="L13" s="42" t="s">
        <v>161</v>
      </c>
      <c r="M13" s="274"/>
      <c r="N13" s="45" t="s">
        <v>61</v>
      </c>
      <c r="O13" s="45" t="s">
        <v>62</v>
      </c>
      <c r="P13" s="45" t="s">
        <v>63</v>
      </c>
      <c r="Q13" s="278"/>
    </row>
    <row r="14" spans="2:18" ht="20.100000000000001" customHeight="1" x14ac:dyDescent="0.25">
      <c r="B14" s="35" t="s">
        <v>64</v>
      </c>
      <c r="C14" s="11"/>
      <c r="D14" s="11"/>
      <c r="E14" s="46"/>
      <c r="F14" s="47"/>
      <c r="G14" s="48">
        <f>SUM(C14:D14)</f>
        <v>0</v>
      </c>
      <c r="H14" s="21"/>
      <c r="I14" s="22"/>
      <c r="J14" s="49"/>
      <c r="K14" s="49"/>
      <c r="L14" s="50">
        <f>SUM(H14:I14)</f>
        <v>0</v>
      </c>
      <c r="M14" s="51">
        <v>1.1000000000000001</v>
      </c>
      <c r="N14" s="52">
        <v>76.319999999999993</v>
      </c>
      <c r="O14" s="52">
        <f>N14*3.6</f>
        <v>274.75200000000001</v>
      </c>
      <c r="P14" s="52">
        <f>O14/1000</f>
        <v>0.274752</v>
      </c>
      <c r="Q14" s="278"/>
      <c r="R14" s="53"/>
    </row>
    <row r="15" spans="2:18" ht="20.100000000000001" customHeight="1" x14ac:dyDescent="0.25">
      <c r="B15" s="35" t="s">
        <v>65</v>
      </c>
      <c r="C15" s="11"/>
      <c r="D15" s="11"/>
      <c r="E15" s="54"/>
      <c r="F15" s="55"/>
      <c r="G15" s="48">
        <f>SUM(C15:D15)</f>
        <v>0</v>
      </c>
      <c r="H15" s="11"/>
      <c r="I15" s="24"/>
      <c r="J15" s="56"/>
      <c r="K15" s="57"/>
      <c r="L15" s="50">
        <f t="shared" ref="L15" si="0">SUM(H15:I15)</f>
        <v>0</v>
      </c>
      <c r="M15" s="58">
        <v>1.1000000000000001</v>
      </c>
      <c r="N15" s="52">
        <v>56.18</v>
      </c>
      <c r="O15" s="52">
        <f t="shared" ref="O15:O20" si="1">N15*3.6</f>
        <v>202.24799999999999</v>
      </c>
      <c r="P15" s="52">
        <f t="shared" ref="P15:P22" si="2">O15/1000</f>
        <v>0.20224799999999998</v>
      </c>
      <c r="Q15" s="278"/>
      <c r="R15" s="53"/>
    </row>
    <row r="16" spans="2:18" ht="20.100000000000001" customHeight="1" x14ac:dyDescent="0.25">
      <c r="B16" s="35" t="s">
        <v>66</v>
      </c>
      <c r="C16" s="11"/>
      <c r="D16" s="11"/>
      <c r="E16" s="54"/>
      <c r="F16" s="55"/>
      <c r="G16" s="48">
        <f>SUM(C16:D16)</f>
        <v>0</v>
      </c>
      <c r="H16" s="11"/>
      <c r="I16" s="11"/>
      <c r="J16" s="54"/>
      <c r="K16" s="55"/>
      <c r="L16" s="50">
        <f>SUM(H16:I16)</f>
        <v>0</v>
      </c>
      <c r="M16" s="58">
        <v>1.1000000000000001</v>
      </c>
      <c r="N16" s="52">
        <v>63.1</v>
      </c>
      <c r="O16" s="52">
        <f t="shared" si="1"/>
        <v>227.16</v>
      </c>
      <c r="P16" s="52">
        <f t="shared" si="2"/>
        <v>0.22716</v>
      </c>
      <c r="Q16" s="278"/>
      <c r="R16" s="53"/>
    </row>
    <row r="17" spans="2:18" ht="20.100000000000001" customHeight="1" x14ac:dyDescent="0.25">
      <c r="B17" s="35" t="s">
        <v>67</v>
      </c>
      <c r="C17" s="96"/>
      <c r="D17" s="11"/>
      <c r="E17" s="54"/>
      <c r="F17" s="55"/>
      <c r="G17" s="48">
        <f t="shared" ref="G17:G19" si="3">SUM(C17:D17)</f>
        <v>0</v>
      </c>
      <c r="H17" s="59"/>
      <c r="I17" s="60"/>
      <c r="J17" s="61"/>
      <c r="K17" s="61"/>
      <c r="L17" s="62"/>
      <c r="M17" s="58">
        <v>1.1000000000000001</v>
      </c>
      <c r="N17" s="52">
        <v>94.75</v>
      </c>
      <c r="O17" s="52">
        <f t="shared" si="1"/>
        <v>341.1</v>
      </c>
      <c r="P17" s="52">
        <f t="shared" si="2"/>
        <v>0.34110000000000001</v>
      </c>
      <c r="Q17" s="278"/>
      <c r="R17" s="53"/>
    </row>
    <row r="18" spans="2:18" ht="20.100000000000001" customHeight="1" x14ac:dyDescent="0.25">
      <c r="B18" s="35" t="s">
        <v>68</v>
      </c>
      <c r="C18" s="11"/>
      <c r="D18" s="11"/>
      <c r="E18" s="54"/>
      <c r="F18" s="55"/>
      <c r="G18" s="48">
        <f t="shared" si="3"/>
        <v>0</v>
      </c>
      <c r="H18" s="11"/>
      <c r="I18" s="11"/>
      <c r="J18" s="63"/>
      <c r="K18" s="57"/>
      <c r="L18" s="50">
        <f>SUM(H18:I18)</f>
        <v>0</v>
      </c>
      <c r="M18" s="58">
        <v>0.2</v>
      </c>
      <c r="N18" s="52">
        <v>0</v>
      </c>
      <c r="O18" s="52">
        <f t="shared" si="1"/>
        <v>0</v>
      </c>
      <c r="P18" s="52">
        <f t="shared" si="2"/>
        <v>0</v>
      </c>
      <c r="Q18" s="64" t="s">
        <v>69</v>
      </c>
      <c r="R18" s="53"/>
    </row>
    <row r="19" spans="2:18" ht="20.100000000000001" customHeight="1" x14ac:dyDescent="0.25">
      <c r="B19" s="1" t="s">
        <v>70</v>
      </c>
      <c r="C19" s="11"/>
      <c r="D19" s="11"/>
      <c r="E19" s="54"/>
      <c r="F19" s="55"/>
      <c r="G19" s="48">
        <f t="shared" si="3"/>
        <v>0</v>
      </c>
      <c r="H19" s="11"/>
      <c r="I19" s="11"/>
      <c r="J19" s="54"/>
      <c r="K19" s="55"/>
      <c r="L19" s="50">
        <f t="shared" ref="L19" si="4">SUM(H19:I19)</f>
        <v>0</v>
      </c>
      <c r="M19" s="17">
        <v>0</v>
      </c>
      <c r="N19" s="18">
        <v>0</v>
      </c>
      <c r="O19" s="18">
        <f>N19*3.6</f>
        <v>0</v>
      </c>
      <c r="P19" s="65">
        <f t="shared" si="2"/>
        <v>0</v>
      </c>
      <c r="Q19" s="26" t="s">
        <v>71</v>
      </c>
    </row>
    <row r="20" spans="2:18" ht="57.75" customHeight="1" x14ac:dyDescent="0.25">
      <c r="B20" s="1" t="s">
        <v>72</v>
      </c>
      <c r="C20" s="11"/>
      <c r="D20" s="11"/>
      <c r="E20" s="66"/>
      <c r="F20" s="67"/>
      <c r="G20" s="48">
        <f>SUM(C20:D20)</f>
        <v>0</v>
      </c>
      <c r="H20" s="11"/>
      <c r="I20" s="11"/>
      <c r="J20" s="54"/>
      <c r="K20" s="55"/>
      <c r="L20" s="50">
        <f>SUM(H20:I20)</f>
        <v>0</v>
      </c>
      <c r="M20" s="17">
        <v>0.8</v>
      </c>
      <c r="N20" s="18">
        <v>94.93</v>
      </c>
      <c r="O20" s="65">
        <f t="shared" si="1"/>
        <v>341.74800000000005</v>
      </c>
      <c r="P20" s="52">
        <f t="shared" si="2"/>
        <v>0.34174800000000005</v>
      </c>
      <c r="Q20" s="26" t="s">
        <v>73</v>
      </c>
    </row>
    <row r="21" spans="2:18" ht="35.1" customHeight="1" x14ac:dyDescent="0.25">
      <c r="B21" s="35" t="s">
        <v>74</v>
      </c>
      <c r="C21" s="11"/>
      <c r="D21" s="11"/>
      <c r="E21" s="11"/>
      <c r="F21" s="11"/>
      <c r="G21" s="48">
        <f>SUM(C21:F21)</f>
        <v>0</v>
      </c>
      <c r="H21" s="11"/>
      <c r="I21" s="11"/>
      <c r="J21" s="11"/>
      <c r="K21" s="11"/>
      <c r="L21" s="50">
        <f>SUM(H21:K21)</f>
        <v>0</v>
      </c>
      <c r="M21" s="58">
        <v>2.5</v>
      </c>
      <c r="N21" s="52"/>
      <c r="O21" s="52">
        <v>553</v>
      </c>
      <c r="P21" s="52">
        <f t="shared" si="2"/>
        <v>0.55300000000000005</v>
      </c>
      <c r="Q21" s="68" t="s">
        <v>75</v>
      </c>
    </row>
    <row r="22" spans="2:18" ht="35.1" customHeight="1" x14ac:dyDescent="0.25">
      <c r="B22" s="35" t="s">
        <v>76</v>
      </c>
      <c r="C22" s="11"/>
      <c r="D22" s="11"/>
      <c r="E22" s="11"/>
      <c r="F22" s="11"/>
      <c r="G22" s="48">
        <f>IF(SUM(C22:F22)&gt;G21,G21,SUM(C22:F22))</f>
        <v>0</v>
      </c>
      <c r="H22" s="11"/>
      <c r="I22" s="11"/>
      <c r="J22" s="11"/>
      <c r="K22" s="11"/>
      <c r="L22" s="50">
        <f>IF(SUM(H22:K22)&gt;L21,L21,SUM(H22:K22))</f>
        <v>0</v>
      </c>
      <c r="M22" s="58">
        <v>2.5</v>
      </c>
      <c r="N22" s="52"/>
      <c r="O22" s="52">
        <v>553</v>
      </c>
      <c r="P22" s="52">
        <f t="shared" si="2"/>
        <v>0.55300000000000005</v>
      </c>
      <c r="Q22" s="68" t="s">
        <v>77</v>
      </c>
    </row>
    <row r="23" spans="2:18" ht="20.100000000000001" customHeight="1" x14ac:dyDescent="0.25">
      <c r="B23" s="262" t="s">
        <v>78</v>
      </c>
      <c r="C23" s="263"/>
      <c r="D23" s="263"/>
      <c r="E23" s="263"/>
      <c r="F23" s="264"/>
      <c r="G23" s="48">
        <f>SUM(G14:G20)</f>
        <v>0</v>
      </c>
      <c r="H23" s="265" t="s">
        <v>78</v>
      </c>
      <c r="I23" s="266"/>
      <c r="J23" s="266"/>
      <c r="K23" s="267"/>
      <c r="L23" s="50">
        <f>SUM(L14:L16)+SUM(L18:L20)</f>
        <v>0</v>
      </c>
      <c r="M23" s="69">
        <f>G23-L23</f>
        <v>0</v>
      </c>
      <c r="N23" s="70" t="s">
        <v>79</v>
      </c>
      <c r="O23" s="70"/>
      <c r="P23" s="71"/>
      <c r="R23" s="53"/>
    </row>
    <row r="24" spans="2:18" ht="20.100000000000001" customHeight="1" x14ac:dyDescent="0.25">
      <c r="B24" s="262" t="s">
        <v>80</v>
      </c>
      <c r="C24" s="263"/>
      <c r="D24" s="263"/>
      <c r="E24" s="263"/>
      <c r="F24" s="264"/>
      <c r="G24" s="48">
        <f>G21</f>
        <v>0</v>
      </c>
      <c r="H24" s="265" t="s">
        <v>80</v>
      </c>
      <c r="I24" s="266"/>
      <c r="J24" s="266"/>
      <c r="K24" s="267"/>
      <c r="L24" s="50">
        <f>L21</f>
        <v>0</v>
      </c>
      <c r="M24" s="69">
        <f>G24-L24</f>
        <v>0</v>
      </c>
      <c r="N24" s="70" t="s">
        <v>79</v>
      </c>
      <c r="O24" s="70"/>
      <c r="P24" s="71"/>
      <c r="R24" s="53"/>
    </row>
    <row r="25" spans="2:18" ht="20.100000000000001" customHeight="1" x14ac:dyDescent="0.25">
      <c r="B25" s="262" t="s">
        <v>81</v>
      </c>
      <c r="C25" s="263"/>
      <c r="D25" s="263"/>
      <c r="E25" s="263"/>
      <c r="F25" s="264"/>
      <c r="G25" s="48">
        <f>G22</f>
        <v>0</v>
      </c>
      <c r="H25" s="265" t="s">
        <v>82</v>
      </c>
      <c r="I25" s="266"/>
      <c r="J25" s="266"/>
      <c r="K25" s="267"/>
      <c r="L25" s="50">
        <f>L22</f>
        <v>0</v>
      </c>
      <c r="M25" s="69">
        <f>L25-G25</f>
        <v>0</v>
      </c>
      <c r="N25" s="70" t="s">
        <v>79</v>
      </c>
      <c r="O25" s="70"/>
      <c r="P25" s="71"/>
      <c r="R25" s="53"/>
    </row>
    <row r="26" spans="2:18" ht="20.100000000000001" customHeight="1" x14ac:dyDescent="0.25">
      <c r="B26" s="262" t="s">
        <v>83</v>
      </c>
      <c r="C26" s="263"/>
      <c r="D26" s="263"/>
      <c r="E26" s="263"/>
      <c r="F26" s="264"/>
      <c r="G26" s="48">
        <f>SUM(G14:G21)</f>
        <v>0</v>
      </c>
      <c r="H26" s="317" t="s">
        <v>84</v>
      </c>
      <c r="I26" s="317"/>
      <c r="J26" s="317"/>
      <c r="K26" s="317"/>
      <c r="L26" s="50">
        <f>SUM(L14:L21)</f>
        <v>0</v>
      </c>
      <c r="M26" s="69">
        <f>G26-L26</f>
        <v>0</v>
      </c>
      <c r="N26" s="72" t="s">
        <v>79</v>
      </c>
      <c r="O26" s="73" t="s">
        <v>170</v>
      </c>
    </row>
    <row r="27" spans="2:18" ht="20.100000000000001" customHeight="1" x14ac:dyDescent="0.25">
      <c r="B27" s="262" t="s">
        <v>85</v>
      </c>
      <c r="C27" s="263"/>
      <c r="D27" s="263"/>
      <c r="E27" s="263"/>
      <c r="F27" s="264"/>
      <c r="G27" s="48">
        <f>G14*$M$14+G15*$M$15+G16*$M$16+G17*$M$17+G18*$M$18+G20*$M$20+G21*$M$21-G22*$M$22+G19*$M$19</f>
        <v>0</v>
      </c>
      <c r="H27" s="317" t="s">
        <v>85</v>
      </c>
      <c r="I27" s="317"/>
      <c r="J27" s="317"/>
      <c r="K27" s="317"/>
      <c r="L27" s="50">
        <f>L14*$M$14+L15*$M$15+L16*$M$16+L17*$M$17+L18*$M$18+L20*$M$20+L21*$M$21-L22*$M$22+L19*$M$19</f>
        <v>0</v>
      </c>
      <c r="M27" s="69">
        <f>G27-L27</f>
        <v>0</v>
      </c>
      <c r="N27" s="72" t="s">
        <v>79</v>
      </c>
      <c r="O27" s="32" t="str">
        <f>IFERROR((1-L27/G27),"-")</f>
        <v>-</v>
      </c>
    </row>
    <row r="28" spans="2:18" ht="20.100000000000001" customHeight="1" x14ac:dyDescent="0.25">
      <c r="B28" s="262" t="s">
        <v>86</v>
      </c>
      <c r="C28" s="263"/>
      <c r="D28" s="263"/>
      <c r="E28" s="263"/>
      <c r="F28" s="264"/>
      <c r="G28" s="48">
        <f>(G14*$P$14+G15*$P$15+G16*$P$16+G17*$P$17+G18*$P$18+G19*$P$19+G20*$P$20+G21*$P$21-G22*$P$22)/1000</f>
        <v>0</v>
      </c>
      <c r="H28" s="317" t="s">
        <v>86</v>
      </c>
      <c r="I28" s="317"/>
      <c r="J28" s="317"/>
      <c r="K28" s="317"/>
      <c r="L28" s="50">
        <f>(L14*$P$14+L15*$P$15+L16*$P$16+L17*$P$17+L18*$P$18+L19*$P$19+L20*$P$20+L21*$P$21-L22*$P$22)/1000</f>
        <v>0</v>
      </c>
      <c r="M28" s="69">
        <f>G28-L28</f>
        <v>0</v>
      </c>
      <c r="N28" s="72" t="s">
        <v>36</v>
      </c>
      <c r="O28" s="72"/>
    </row>
    <row r="29" spans="2:18" ht="20.100000000000001" customHeight="1" x14ac:dyDescent="0.25">
      <c r="B29" s="318" t="s">
        <v>87</v>
      </c>
      <c r="C29" s="319"/>
      <c r="D29" s="319"/>
      <c r="E29" s="319"/>
      <c r="F29" s="319"/>
      <c r="G29" s="319"/>
      <c r="H29" s="319"/>
      <c r="I29" s="319"/>
      <c r="J29" s="319"/>
      <c r="K29" s="319"/>
      <c r="L29" s="320"/>
      <c r="M29" s="69"/>
      <c r="N29" s="72"/>
      <c r="O29" s="72"/>
    </row>
    <row r="30" spans="2:18" ht="20.100000000000001" customHeight="1" x14ac:dyDescent="0.25">
      <c r="B30" s="292" t="s">
        <v>88</v>
      </c>
      <c r="C30" s="293"/>
      <c r="D30" s="293"/>
      <c r="E30" s="74">
        <f>M23</f>
        <v>0</v>
      </c>
      <c r="F30" s="75" t="s">
        <v>79</v>
      </c>
      <c r="G30" s="294" t="s">
        <v>89</v>
      </c>
      <c r="H30" s="295"/>
      <c r="I30" s="295"/>
      <c r="J30" s="296"/>
      <c r="K30" s="74">
        <f>M26</f>
        <v>0</v>
      </c>
      <c r="L30" s="76" t="s">
        <v>79</v>
      </c>
      <c r="M30" s="69"/>
      <c r="N30" s="38"/>
      <c r="O30" s="38"/>
    </row>
    <row r="31" spans="2:18" ht="20.100000000000001" customHeight="1" x14ac:dyDescent="0.25">
      <c r="B31" s="292" t="s">
        <v>90</v>
      </c>
      <c r="C31" s="293"/>
      <c r="D31" s="293"/>
      <c r="E31" s="74">
        <f>M24</f>
        <v>0</v>
      </c>
      <c r="F31" s="75" t="s">
        <v>79</v>
      </c>
      <c r="G31" s="294" t="s">
        <v>91</v>
      </c>
      <c r="H31" s="295"/>
      <c r="I31" s="295"/>
      <c r="J31" s="296"/>
      <c r="K31" s="74">
        <f>M27</f>
        <v>0</v>
      </c>
      <c r="L31" s="76" t="s">
        <v>79</v>
      </c>
      <c r="M31" s="69"/>
      <c r="N31" s="38"/>
      <c r="O31" s="38"/>
    </row>
    <row r="32" spans="2:18" ht="20.100000000000001" customHeight="1" x14ac:dyDescent="0.25">
      <c r="B32" s="292" t="s">
        <v>92</v>
      </c>
      <c r="C32" s="293"/>
      <c r="D32" s="293"/>
      <c r="E32" s="74">
        <f>M25</f>
        <v>0</v>
      </c>
      <c r="F32" s="75" t="s">
        <v>79</v>
      </c>
      <c r="G32" s="294" t="s">
        <v>93</v>
      </c>
      <c r="H32" s="295"/>
      <c r="I32" s="295"/>
      <c r="J32" s="296"/>
      <c r="K32" s="74">
        <f>M28</f>
        <v>0</v>
      </c>
      <c r="L32" s="76" t="s">
        <v>36</v>
      </c>
      <c r="M32" s="69"/>
      <c r="N32" s="38"/>
      <c r="O32" s="38"/>
    </row>
    <row r="33" spans="2:18" ht="24.95" customHeight="1" x14ac:dyDescent="0.25">
      <c r="B33" s="309" t="s">
        <v>94</v>
      </c>
      <c r="C33" s="310"/>
      <c r="D33" s="310"/>
      <c r="E33" s="310"/>
      <c r="F33" s="310"/>
      <c r="G33" s="310"/>
      <c r="H33" s="310"/>
      <c r="I33" s="310"/>
      <c r="J33" s="310"/>
      <c r="K33" s="310"/>
      <c r="L33" s="310"/>
      <c r="R33" s="39" t="s">
        <v>0</v>
      </c>
    </row>
    <row r="34" spans="2:18" ht="24.95" customHeight="1" x14ac:dyDescent="0.25">
      <c r="B34" s="311" t="s">
        <v>39</v>
      </c>
      <c r="C34" s="313" t="s">
        <v>95</v>
      </c>
      <c r="D34" s="314"/>
      <c r="E34" s="259" t="s">
        <v>96</v>
      </c>
      <c r="F34" s="259"/>
      <c r="G34" s="259"/>
      <c r="H34" s="297" t="s">
        <v>97</v>
      </c>
      <c r="I34" s="297"/>
      <c r="J34" s="297"/>
      <c r="K34" s="297"/>
      <c r="L34" s="297"/>
      <c r="R34" s="39" t="s">
        <v>1</v>
      </c>
    </row>
    <row r="35" spans="2:18" ht="50.1" customHeight="1" x14ac:dyDescent="0.25">
      <c r="B35" s="312"/>
      <c r="C35" s="315"/>
      <c r="D35" s="316"/>
      <c r="E35" s="260" t="s">
        <v>98</v>
      </c>
      <c r="F35" s="261"/>
      <c r="G35" s="77" t="s">
        <v>99</v>
      </c>
      <c r="H35" s="298" t="s">
        <v>100</v>
      </c>
      <c r="I35" s="298"/>
      <c r="J35" s="298"/>
      <c r="K35" s="79" t="s">
        <v>182</v>
      </c>
      <c r="L35" s="79" t="s">
        <v>101</v>
      </c>
      <c r="R35" s="39" t="s">
        <v>163</v>
      </c>
    </row>
    <row r="36" spans="2:18" ht="39.950000000000003" customHeight="1" x14ac:dyDescent="0.25">
      <c r="B36" s="80">
        <v>1</v>
      </c>
      <c r="C36" s="242" t="s">
        <v>102</v>
      </c>
      <c r="D36" s="243"/>
      <c r="E36" s="237"/>
      <c r="F36" s="253"/>
      <c r="G36" s="2"/>
      <c r="H36" s="285"/>
      <c r="I36" s="285"/>
      <c r="J36" s="285"/>
      <c r="K36" s="23"/>
      <c r="L36" s="81"/>
      <c r="M36" s="307" t="s">
        <v>174</v>
      </c>
      <c r="N36" s="308"/>
      <c r="O36" s="308"/>
      <c r="P36" s="82"/>
      <c r="R36" s="39" t="s">
        <v>164</v>
      </c>
    </row>
    <row r="37" spans="2:18" ht="39.950000000000003" customHeight="1" x14ac:dyDescent="0.25">
      <c r="B37" s="80">
        <v>2</v>
      </c>
      <c r="C37" s="242" t="s">
        <v>162</v>
      </c>
      <c r="D37" s="243"/>
      <c r="E37" s="237"/>
      <c r="F37" s="253"/>
      <c r="G37" s="2"/>
      <c r="H37" s="285"/>
      <c r="I37" s="285"/>
      <c r="J37" s="285"/>
      <c r="K37" s="3"/>
      <c r="L37" s="79"/>
      <c r="M37" s="307"/>
      <c r="N37" s="308"/>
      <c r="O37" s="308"/>
      <c r="P37" s="82"/>
    </row>
    <row r="38" spans="2:18" ht="39.950000000000003" customHeight="1" x14ac:dyDescent="0.25">
      <c r="B38" s="80">
        <v>3</v>
      </c>
      <c r="C38" s="242" t="s">
        <v>103</v>
      </c>
      <c r="D38" s="243"/>
      <c r="E38" s="237"/>
      <c r="F38" s="253"/>
      <c r="G38" s="2"/>
      <c r="H38" s="285"/>
      <c r="I38" s="285"/>
      <c r="J38" s="285"/>
      <c r="K38" s="3"/>
      <c r="L38" s="79"/>
      <c r="M38" s="307"/>
      <c r="N38" s="308"/>
      <c r="O38" s="308"/>
      <c r="P38" s="82"/>
    </row>
    <row r="39" spans="2:18" ht="39.950000000000003" customHeight="1" x14ac:dyDescent="0.25">
      <c r="B39" s="80">
        <v>4</v>
      </c>
      <c r="C39" s="242" t="s">
        <v>104</v>
      </c>
      <c r="D39" s="243"/>
      <c r="E39" s="237"/>
      <c r="F39" s="253"/>
      <c r="G39" s="2"/>
      <c r="H39" s="285"/>
      <c r="I39" s="285"/>
      <c r="J39" s="285"/>
      <c r="K39" s="3"/>
      <c r="L39" s="79"/>
      <c r="M39" s="307"/>
      <c r="N39" s="308"/>
      <c r="O39" s="308"/>
      <c r="P39" s="82"/>
    </row>
    <row r="40" spans="2:18" ht="39.950000000000003" customHeight="1" x14ac:dyDescent="0.25">
      <c r="B40" s="80">
        <v>5</v>
      </c>
      <c r="C40" s="242" t="s">
        <v>105</v>
      </c>
      <c r="D40" s="243"/>
      <c r="E40" s="237"/>
      <c r="F40" s="253"/>
      <c r="G40" s="2"/>
      <c r="H40" s="285"/>
      <c r="I40" s="285"/>
      <c r="J40" s="285"/>
      <c r="K40" s="25"/>
      <c r="L40" s="83"/>
      <c r="M40" s="307"/>
      <c r="N40" s="308"/>
      <c r="O40" s="308"/>
      <c r="P40" s="82"/>
    </row>
    <row r="41" spans="2:18" ht="39.950000000000003" customHeight="1" x14ac:dyDescent="0.25">
      <c r="B41" s="80">
        <v>6</v>
      </c>
      <c r="C41" s="242" t="s">
        <v>106</v>
      </c>
      <c r="D41" s="243"/>
      <c r="E41" s="237"/>
      <c r="F41" s="253"/>
      <c r="G41" s="2"/>
      <c r="H41" s="246"/>
      <c r="I41" s="246"/>
      <c r="J41" s="246"/>
      <c r="K41" s="246"/>
      <c r="L41" s="246"/>
    </row>
    <row r="42" spans="2:18" ht="39.950000000000003" customHeight="1" x14ac:dyDescent="0.25">
      <c r="B42" s="80">
        <v>7</v>
      </c>
      <c r="C42" s="242" t="s">
        <v>107</v>
      </c>
      <c r="D42" s="243"/>
      <c r="E42" s="237"/>
      <c r="F42" s="253"/>
      <c r="G42" s="2"/>
      <c r="H42" s="246"/>
      <c r="I42" s="246"/>
      <c r="J42" s="246"/>
      <c r="K42" s="246"/>
      <c r="L42" s="246"/>
    </row>
    <row r="43" spans="2:18" ht="39.950000000000003" customHeight="1" x14ac:dyDescent="0.25">
      <c r="B43" s="80">
        <v>8</v>
      </c>
      <c r="C43" s="289" t="s">
        <v>108</v>
      </c>
      <c r="D43" s="289"/>
      <c r="E43" s="237"/>
      <c r="F43" s="253"/>
      <c r="G43" s="2"/>
      <c r="H43" s="246"/>
      <c r="I43" s="246"/>
      <c r="J43" s="246"/>
      <c r="K43" s="246"/>
      <c r="L43" s="246"/>
    </row>
    <row r="44" spans="2:18" ht="39.950000000000003" customHeight="1" x14ac:dyDescent="0.25">
      <c r="B44" s="80">
        <v>9</v>
      </c>
      <c r="C44" s="289" t="s">
        <v>158</v>
      </c>
      <c r="D44" s="289"/>
      <c r="E44" s="237"/>
      <c r="F44" s="253"/>
      <c r="G44" s="2"/>
      <c r="H44" s="246"/>
      <c r="I44" s="246"/>
      <c r="J44" s="246"/>
      <c r="K44" s="246"/>
      <c r="L44" s="246"/>
    </row>
    <row r="45" spans="2:18" ht="39.950000000000003" customHeight="1" x14ac:dyDescent="0.25">
      <c r="B45" s="84">
        <v>10</v>
      </c>
      <c r="C45" s="280" t="s">
        <v>154</v>
      </c>
      <c r="D45" s="280"/>
      <c r="E45" s="237"/>
      <c r="F45" s="253"/>
      <c r="G45" s="2"/>
      <c r="H45" s="246"/>
      <c r="I45" s="246"/>
      <c r="J45" s="246"/>
      <c r="K45" s="246"/>
      <c r="L45" s="246"/>
    </row>
    <row r="46" spans="2:18" ht="39.950000000000003" customHeight="1" x14ac:dyDescent="0.25">
      <c r="B46" s="80">
        <v>11</v>
      </c>
      <c r="C46" s="247" t="s">
        <v>165</v>
      </c>
      <c r="D46" s="248"/>
      <c r="E46" s="242" t="s">
        <v>109</v>
      </c>
      <c r="F46" s="243"/>
      <c r="G46" s="2"/>
      <c r="H46" s="246"/>
      <c r="I46" s="246"/>
      <c r="J46" s="246"/>
      <c r="K46" s="85" t="s">
        <v>110</v>
      </c>
      <c r="L46" s="3"/>
      <c r="M46" s="86" t="s">
        <v>24</v>
      </c>
    </row>
    <row r="47" spans="2:18" ht="39.950000000000003" customHeight="1" x14ac:dyDescent="0.25">
      <c r="B47" s="80">
        <v>12</v>
      </c>
      <c r="C47" s="249"/>
      <c r="D47" s="250"/>
      <c r="E47" s="242" t="s">
        <v>111</v>
      </c>
      <c r="F47" s="243"/>
      <c r="G47" s="2"/>
      <c r="H47" s="246"/>
      <c r="I47" s="246"/>
      <c r="J47" s="246"/>
      <c r="K47" s="85" t="s">
        <v>112</v>
      </c>
      <c r="L47" s="3"/>
      <c r="M47" s="86" t="s">
        <v>9</v>
      </c>
    </row>
    <row r="48" spans="2:18" ht="39.950000000000003" customHeight="1" x14ac:dyDescent="0.25">
      <c r="B48" s="80">
        <v>13</v>
      </c>
      <c r="C48" s="249"/>
      <c r="D48" s="250"/>
      <c r="E48" s="242" t="s">
        <v>113</v>
      </c>
      <c r="F48" s="243"/>
      <c r="G48" s="2"/>
      <c r="H48" s="246"/>
      <c r="I48" s="246"/>
      <c r="J48" s="246"/>
      <c r="K48" s="87" t="s">
        <v>114</v>
      </c>
      <c r="L48" s="3"/>
      <c r="M48" s="86" t="s">
        <v>21</v>
      </c>
    </row>
    <row r="49" spans="2:17" ht="39.950000000000003" customHeight="1" x14ac:dyDescent="0.25">
      <c r="B49" s="80">
        <v>14</v>
      </c>
      <c r="C49" s="251"/>
      <c r="D49" s="252"/>
      <c r="E49" s="244" t="s">
        <v>115</v>
      </c>
      <c r="F49" s="245"/>
      <c r="G49" s="2"/>
      <c r="H49" s="246"/>
      <c r="I49" s="246"/>
      <c r="J49" s="246"/>
      <c r="K49" s="88" t="s">
        <v>197</v>
      </c>
      <c r="L49" s="10"/>
      <c r="M49" s="38" t="s">
        <v>198</v>
      </c>
    </row>
    <row r="50" spans="2:17" ht="39.950000000000003" customHeight="1" x14ac:dyDescent="0.25">
      <c r="B50" s="80">
        <v>15</v>
      </c>
      <c r="C50" s="242" t="s">
        <v>179</v>
      </c>
      <c r="D50" s="254"/>
      <c r="E50" s="254"/>
      <c r="F50" s="243"/>
      <c r="G50" s="2"/>
      <c r="H50" s="237"/>
      <c r="I50" s="238"/>
      <c r="J50" s="253"/>
      <c r="K50" s="88" t="s">
        <v>181</v>
      </c>
      <c r="L50" s="19"/>
      <c r="M50" s="290" t="s">
        <v>180</v>
      </c>
      <c r="N50" s="291"/>
      <c r="O50" s="291"/>
      <c r="P50" s="291"/>
      <c r="Q50" s="291"/>
    </row>
    <row r="51" spans="2:17" ht="24.95" customHeight="1" x14ac:dyDescent="0.25">
      <c r="B51" s="286" t="s">
        <v>183</v>
      </c>
      <c r="C51" s="286"/>
      <c r="D51" s="286"/>
      <c r="E51" s="286"/>
      <c r="F51" s="286"/>
      <c r="G51" s="286"/>
      <c r="H51" s="286"/>
      <c r="I51" s="286"/>
      <c r="J51" s="286"/>
      <c r="K51" s="286"/>
      <c r="L51" s="286"/>
      <c r="M51" s="38"/>
    </row>
    <row r="52" spans="2:17" ht="39.950000000000003" customHeight="1" x14ac:dyDescent="0.25">
      <c r="B52" s="89" t="s">
        <v>39</v>
      </c>
      <c r="C52" s="240" t="s">
        <v>116</v>
      </c>
      <c r="D52" s="240"/>
      <c r="E52" s="240"/>
      <c r="F52" s="240"/>
      <c r="G52" s="90" t="s">
        <v>117</v>
      </c>
      <c r="H52" s="240" t="s">
        <v>118</v>
      </c>
      <c r="I52" s="240"/>
      <c r="J52" s="240"/>
      <c r="K52" s="240"/>
      <c r="L52" s="240"/>
      <c r="M52" s="38"/>
    </row>
    <row r="53" spans="2:17" ht="39.950000000000003" customHeight="1" x14ac:dyDescent="0.25">
      <c r="B53" s="91">
        <v>16</v>
      </c>
      <c r="C53" s="239" t="s">
        <v>201</v>
      </c>
      <c r="D53" s="239"/>
      <c r="E53" s="239"/>
      <c r="F53" s="239"/>
      <c r="G53" s="4"/>
      <c r="H53" s="241"/>
      <c r="I53" s="241"/>
      <c r="J53" s="241"/>
      <c r="K53" s="241"/>
      <c r="L53" s="241"/>
      <c r="M53" s="255"/>
      <c r="N53" s="256"/>
    </row>
    <row r="54" spans="2:17" ht="24.95" customHeight="1" x14ac:dyDescent="0.25">
      <c r="B54" s="287" t="s">
        <v>119</v>
      </c>
      <c r="C54" s="287"/>
      <c r="D54" s="287"/>
      <c r="E54" s="287"/>
      <c r="F54" s="287"/>
      <c r="G54" s="287"/>
      <c r="H54" s="287"/>
      <c r="I54" s="287"/>
      <c r="J54" s="288" t="s">
        <v>166</v>
      </c>
      <c r="K54" s="288"/>
      <c r="L54" s="288"/>
    </row>
    <row r="55" spans="2:17" ht="24.95" customHeight="1" x14ac:dyDescent="0.25">
      <c r="B55" s="287"/>
      <c r="C55" s="287"/>
      <c r="D55" s="287"/>
      <c r="E55" s="287"/>
      <c r="F55" s="287"/>
      <c r="G55" s="287"/>
      <c r="H55" s="287"/>
      <c r="I55" s="287"/>
      <c r="J55" s="288"/>
      <c r="K55" s="288"/>
      <c r="L55" s="288"/>
    </row>
    <row r="56" spans="2:17" ht="24.95" customHeight="1" x14ac:dyDescent="0.25">
      <c r="B56" s="287"/>
      <c r="C56" s="287"/>
      <c r="D56" s="287"/>
      <c r="E56" s="287"/>
      <c r="F56" s="287"/>
      <c r="G56" s="287"/>
      <c r="H56" s="287"/>
      <c r="I56" s="287"/>
      <c r="J56" s="288"/>
      <c r="K56" s="288"/>
      <c r="L56" s="288"/>
    </row>
    <row r="57" spans="2:17" ht="63.75" customHeight="1" x14ac:dyDescent="0.25">
      <c r="B57" s="199" t="s">
        <v>167</v>
      </c>
      <c r="C57" s="199"/>
      <c r="D57" s="199"/>
      <c r="E57" s="199"/>
      <c r="F57" s="199"/>
      <c r="G57" s="199"/>
      <c r="H57" s="199"/>
      <c r="I57" s="199"/>
      <c r="J57" s="199"/>
      <c r="K57" s="199"/>
      <c r="L57" s="199"/>
    </row>
    <row r="58" spans="2:17" ht="24.95" customHeight="1" x14ac:dyDescent="0.25">
      <c r="B58" s="92"/>
      <c r="C58" s="92"/>
      <c r="D58" s="92"/>
      <c r="E58" s="92"/>
      <c r="F58" s="92"/>
      <c r="G58" s="92"/>
      <c r="H58" s="92"/>
      <c r="I58" s="92"/>
      <c r="J58" s="92"/>
      <c r="K58" s="92"/>
      <c r="L58" s="92"/>
    </row>
    <row r="59" spans="2:17" ht="24.95" customHeight="1" x14ac:dyDescent="0.25">
      <c r="B59" s="92"/>
      <c r="C59" s="92"/>
      <c r="D59" s="92"/>
      <c r="E59" s="92"/>
      <c r="F59" s="92"/>
      <c r="G59" s="92"/>
      <c r="H59" s="92"/>
      <c r="I59" s="92"/>
      <c r="J59" s="92"/>
      <c r="K59" s="92"/>
      <c r="L59" s="92"/>
    </row>
    <row r="60" spans="2:17" ht="24.95" customHeight="1" x14ac:dyDescent="0.25">
      <c r="B60" s="92"/>
      <c r="C60" s="92"/>
      <c r="D60" s="92"/>
      <c r="E60" s="92"/>
      <c r="F60" s="92"/>
      <c r="G60" s="92"/>
      <c r="H60" s="92"/>
      <c r="I60" s="92"/>
      <c r="J60" s="92"/>
      <c r="K60" s="92"/>
      <c r="L60" s="92"/>
    </row>
    <row r="61" spans="2:17" ht="24.95" customHeight="1" x14ac:dyDescent="0.25">
      <c r="B61" s="92"/>
      <c r="C61" s="92"/>
      <c r="D61" s="92"/>
      <c r="E61" s="92"/>
      <c r="F61" s="92"/>
      <c r="G61" s="92"/>
      <c r="H61" s="92"/>
      <c r="I61" s="92"/>
      <c r="J61" s="92"/>
      <c r="K61" s="92"/>
      <c r="L61" s="92"/>
    </row>
    <row r="62" spans="2:17" ht="24.95" customHeight="1" x14ac:dyDescent="0.25"/>
    <row r="63" spans="2:17" ht="24.95" customHeight="1" x14ac:dyDescent="0.25"/>
    <row r="64" spans="2:17" ht="24.95" customHeight="1" x14ac:dyDescent="0.25"/>
    <row r="65" customFormat="1" ht="24.95" customHeight="1" x14ac:dyDescent="0.25"/>
    <row r="66" customFormat="1" ht="24.95" customHeight="1" x14ac:dyDescent="0.25"/>
    <row r="67" customFormat="1" ht="24.95" customHeight="1" x14ac:dyDescent="0.25"/>
    <row r="68" customFormat="1" ht="24.95" customHeight="1" x14ac:dyDescent="0.25"/>
    <row r="69" customFormat="1" ht="24.95" customHeight="1" x14ac:dyDescent="0.25"/>
    <row r="70" customFormat="1" ht="24.95" customHeight="1" x14ac:dyDescent="0.25"/>
    <row r="71" customFormat="1" ht="24.95" customHeight="1" x14ac:dyDescent="0.25"/>
    <row r="72" customFormat="1" ht="24.95" customHeight="1" x14ac:dyDescent="0.25"/>
    <row r="73" customFormat="1" ht="24.95" customHeight="1" x14ac:dyDescent="0.25"/>
    <row r="74" customFormat="1" ht="24.95" customHeight="1" x14ac:dyDescent="0.25"/>
    <row r="75" customFormat="1" ht="24.95" customHeight="1" x14ac:dyDescent="0.25"/>
    <row r="76" customFormat="1" ht="24.95" customHeight="1" x14ac:dyDescent="0.25"/>
    <row r="77" customFormat="1" ht="24.95" customHeight="1" x14ac:dyDescent="0.25"/>
    <row r="78" customFormat="1" ht="24.95" customHeight="1" x14ac:dyDescent="0.25"/>
    <row r="79" customFormat="1" ht="24.95" customHeight="1" x14ac:dyDescent="0.25"/>
    <row r="80" customFormat="1" ht="24.95" customHeight="1" x14ac:dyDescent="0.25"/>
    <row r="81" customFormat="1" ht="24.95" customHeight="1" x14ac:dyDescent="0.25"/>
    <row r="82" customFormat="1" ht="24.95" customHeight="1" x14ac:dyDescent="0.25"/>
    <row r="83" customFormat="1" ht="24.95" customHeight="1" x14ac:dyDescent="0.25"/>
    <row r="84" customFormat="1" ht="24.95" customHeight="1" x14ac:dyDescent="0.25"/>
    <row r="85" customFormat="1" ht="24.95" customHeight="1" x14ac:dyDescent="0.25"/>
    <row r="86" customFormat="1" ht="24.95" customHeight="1" x14ac:dyDescent="0.25"/>
    <row r="87" customFormat="1" ht="24.95" customHeight="1" x14ac:dyDescent="0.25"/>
    <row r="88" customFormat="1" ht="24.95" customHeight="1" x14ac:dyDescent="0.25"/>
    <row r="89" customFormat="1" ht="24.95" customHeight="1" x14ac:dyDescent="0.25"/>
    <row r="90" customFormat="1" ht="24.95" customHeight="1" x14ac:dyDescent="0.25"/>
    <row r="91" customFormat="1" ht="24.95" customHeight="1" x14ac:dyDescent="0.25"/>
    <row r="92" customFormat="1" ht="24.95" customHeight="1" x14ac:dyDescent="0.25"/>
    <row r="93" customFormat="1" ht="24.95" customHeight="1" x14ac:dyDescent="0.25"/>
    <row r="94" customFormat="1" ht="24.95" customHeight="1" x14ac:dyDescent="0.25"/>
    <row r="95" customFormat="1" ht="24.95" customHeight="1" x14ac:dyDescent="0.25"/>
    <row r="96" customFormat="1" ht="24.95" customHeight="1" x14ac:dyDescent="0.25"/>
    <row r="97" customFormat="1" ht="24.95" customHeight="1" x14ac:dyDescent="0.25"/>
    <row r="98" customFormat="1" ht="24.95" customHeight="1" x14ac:dyDescent="0.25"/>
    <row r="99" customFormat="1" ht="24.95" customHeight="1" x14ac:dyDescent="0.25"/>
    <row r="100" customFormat="1" ht="24.95" customHeight="1" x14ac:dyDescent="0.25"/>
    <row r="101" customFormat="1" ht="24.95" customHeight="1" x14ac:dyDescent="0.25"/>
    <row r="102" customFormat="1" ht="24.95" customHeight="1" x14ac:dyDescent="0.25"/>
    <row r="103" customFormat="1" ht="24.95" customHeight="1" x14ac:dyDescent="0.25"/>
    <row r="104" customFormat="1" ht="24.95" customHeight="1" x14ac:dyDescent="0.25"/>
    <row r="105" customFormat="1" ht="24.95" customHeight="1" x14ac:dyDescent="0.25"/>
    <row r="106" customFormat="1" ht="24.95" customHeight="1" x14ac:dyDescent="0.25"/>
    <row r="107" customFormat="1" ht="24.95" customHeight="1" x14ac:dyDescent="0.25"/>
    <row r="108" customFormat="1" ht="24.95" customHeight="1" x14ac:dyDescent="0.25"/>
    <row r="109" customFormat="1" ht="24.95" customHeight="1" x14ac:dyDescent="0.25"/>
    <row r="110" customFormat="1" ht="24.95" customHeight="1" x14ac:dyDescent="0.25"/>
    <row r="111" customFormat="1" ht="24.95" customHeight="1" x14ac:dyDescent="0.25"/>
    <row r="112" customFormat="1" ht="24.95" customHeight="1" x14ac:dyDescent="0.25"/>
    <row r="113" customFormat="1" ht="24.95" customHeight="1" x14ac:dyDescent="0.25"/>
    <row r="114" customFormat="1" ht="24.95" customHeight="1" x14ac:dyDescent="0.25"/>
    <row r="115" customFormat="1" ht="24.95" customHeight="1" x14ac:dyDescent="0.25"/>
    <row r="116" customFormat="1" ht="24.95" customHeight="1" x14ac:dyDescent="0.25"/>
    <row r="117" customFormat="1" ht="24.95" customHeight="1" x14ac:dyDescent="0.25"/>
    <row r="118" customFormat="1" ht="24.95" customHeight="1" x14ac:dyDescent="0.25"/>
    <row r="119" customFormat="1" ht="24.95" customHeight="1" x14ac:dyDescent="0.25"/>
    <row r="120" customFormat="1" ht="24.95" customHeight="1" x14ac:dyDescent="0.25"/>
    <row r="121" customFormat="1" ht="24.95" customHeight="1" x14ac:dyDescent="0.25"/>
    <row r="122" customFormat="1" ht="24.95" customHeight="1" x14ac:dyDescent="0.25"/>
    <row r="123" customFormat="1" ht="24.95" customHeight="1" x14ac:dyDescent="0.25"/>
    <row r="124" customFormat="1" ht="24.95" customHeight="1" x14ac:dyDescent="0.25"/>
    <row r="125" customFormat="1" ht="24.95" customHeight="1" x14ac:dyDescent="0.25"/>
    <row r="126" customFormat="1" ht="24.95" customHeight="1" x14ac:dyDescent="0.25"/>
    <row r="127" customFormat="1" ht="24.95" customHeight="1" x14ac:dyDescent="0.25"/>
    <row r="128" customFormat="1" ht="24.95" customHeight="1" x14ac:dyDescent="0.25"/>
    <row r="129" customFormat="1" ht="24.95" customHeight="1" x14ac:dyDescent="0.25"/>
    <row r="130" customFormat="1" ht="24.95" customHeight="1" x14ac:dyDescent="0.25"/>
    <row r="131" customFormat="1" ht="24.95" customHeight="1" x14ac:dyDescent="0.25"/>
    <row r="132" customFormat="1" ht="24.95" customHeight="1" x14ac:dyDescent="0.25"/>
    <row r="133" customFormat="1" ht="24.95" customHeight="1" x14ac:dyDescent="0.25"/>
    <row r="134" customFormat="1" ht="24.95" customHeight="1" x14ac:dyDescent="0.25"/>
    <row r="135" customFormat="1" ht="24.95" customHeight="1" x14ac:dyDescent="0.25"/>
    <row r="136" customFormat="1" ht="24.95" customHeight="1" x14ac:dyDescent="0.25"/>
    <row r="137" customFormat="1" ht="24.95" customHeight="1" x14ac:dyDescent="0.25"/>
    <row r="138" customFormat="1" ht="24.95" customHeight="1" x14ac:dyDescent="0.25"/>
    <row r="139" customFormat="1" ht="24.95" customHeight="1" x14ac:dyDescent="0.25"/>
    <row r="140" customFormat="1" ht="24.95" customHeight="1" x14ac:dyDescent="0.25"/>
    <row r="141" customFormat="1" ht="24.95" customHeight="1" x14ac:dyDescent="0.25"/>
    <row r="142" customFormat="1" ht="24.95" customHeight="1" x14ac:dyDescent="0.25"/>
    <row r="143" customFormat="1" ht="24.95" customHeight="1" x14ac:dyDescent="0.25"/>
    <row r="144" customFormat="1" ht="24.95" customHeight="1" x14ac:dyDescent="0.25"/>
    <row r="145" customFormat="1" ht="24.95" customHeight="1" x14ac:dyDescent="0.25"/>
    <row r="146" customFormat="1" ht="24.95" customHeight="1" x14ac:dyDescent="0.25"/>
    <row r="147" customFormat="1" ht="24.95" customHeight="1" x14ac:dyDescent="0.25"/>
    <row r="148" customFormat="1" ht="24.95" customHeight="1" x14ac:dyDescent="0.25"/>
    <row r="149" customFormat="1" ht="24.95" customHeight="1" x14ac:dyDescent="0.25"/>
    <row r="150" customFormat="1" ht="24.95" customHeight="1" x14ac:dyDescent="0.25"/>
    <row r="151" customFormat="1" ht="24.95" customHeight="1" x14ac:dyDescent="0.25"/>
    <row r="152" customFormat="1" ht="24.95" customHeight="1" x14ac:dyDescent="0.25"/>
    <row r="153" customFormat="1" ht="24.95" customHeight="1" x14ac:dyDescent="0.25"/>
    <row r="154" customFormat="1" ht="24.95" customHeight="1" x14ac:dyDescent="0.25"/>
  </sheetData>
  <sheetProtection algorithmName="SHA-512" hashValue="/uG50DRqge/HYl8oGhht0TQ5awohoxg/EKmbwZg+0xuAb2lxpxP3T14mtsy4iB4aUVOMgwDmlqQeNf68DJ895A==" saltValue="f3Dj8PLm3rYCgDeAllk8zA==" spinCount="100000" sheet="1" objects="1" formatColumns="0" formatRows="0"/>
  <mergeCells count="107">
    <mergeCell ref="M9:Q9"/>
    <mergeCell ref="B2:C2"/>
    <mergeCell ref="D2:L2"/>
    <mergeCell ref="B3:L3"/>
    <mergeCell ref="B4:L4"/>
    <mergeCell ref="B5:D5"/>
    <mergeCell ref="E5:L5"/>
    <mergeCell ref="M36:O40"/>
    <mergeCell ref="B32:D32"/>
    <mergeCell ref="G32:J32"/>
    <mergeCell ref="B33:L33"/>
    <mergeCell ref="B34:B35"/>
    <mergeCell ref="C34:D35"/>
    <mergeCell ref="B31:D31"/>
    <mergeCell ref="G31:J31"/>
    <mergeCell ref="B25:F25"/>
    <mergeCell ref="H25:K25"/>
    <mergeCell ref="B26:F26"/>
    <mergeCell ref="H26:K26"/>
    <mergeCell ref="B27:F27"/>
    <mergeCell ref="H27:K27"/>
    <mergeCell ref="B28:F28"/>
    <mergeCell ref="H28:K28"/>
    <mergeCell ref="B29:L29"/>
    <mergeCell ref="B30:D30"/>
    <mergeCell ref="G30:J30"/>
    <mergeCell ref="C39:D39"/>
    <mergeCell ref="C40:D40"/>
    <mergeCell ref="C41:D41"/>
    <mergeCell ref="C37:D37"/>
    <mergeCell ref="C38:D38"/>
    <mergeCell ref="E36:F36"/>
    <mergeCell ref="E37:F37"/>
    <mergeCell ref="H34:L34"/>
    <mergeCell ref="H35:J35"/>
    <mergeCell ref="H36:J36"/>
    <mergeCell ref="H37:J37"/>
    <mergeCell ref="C36:D36"/>
    <mergeCell ref="H43:L43"/>
    <mergeCell ref="H38:J38"/>
    <mergeCell ref="H39:J39"/>
    <mergeCell ref="H40:J40"/>
    <mergeCell ref="H41:L41"/>
    <mergeCell ref="H42:L42"/>
    <mergeCell ref="E43:F43"/>
    <mergeCell ref="B57:L57"/>
    <mergeCell ref="M53:N53"/>
    <mergeCell ref="B51:L51"/>
    <mergeCell ref="B54:I56"/>
    <mergeCell ref="J54:L56"/>
    <mergeCell ref="C45:D45"/>
    <mergeCell ref="E38:F38"/>
    <mergeCell ref="E39:F39"/>
    <mergeCell ref="E40:F40"/>
    <mergeCell ref="E41:F41"/>
    <mergeCell ref="E42:F42"/>
    <mergeCell ref="C42:D42"/>
    <mergeCell ref="C43:D43"/>
    <mergeCell ref="C44:D44"/>
    <mergeCell ref="C52:F52"/>
    <mergeCell ref="M50:Q50"/>
    <mergeCell ref="B6:D6"/>
    <mergeCell ref="E7:F7"/>
    <mergeCell ref="I7:J7"/>
    <mergeCell ref="E8:F8"/>
    <mergeCell ref="I8:J8"/>
    <mergeCell ref="B7:C7"/>
    <mergeCell ref="B8:C8"/>
    <mergeCell ref="B9:C9"/>
    <mergeCell ref="B10:C10"/>
    <mergeCell ref="E9:F9"/>
    <mergeCell ref="G9:L9"/>
    <mergeCell ref="G10:L10"/>
    <mergeCell ref="B24:F24"/>
    <mergeCell ref="H24:K24"/>
    <mergeCell ref="B11:L11"/>
    <mergeCell ref="C12:G12"/>
    <mergeCell ref="H12:L12"/>
    <mergeCell ref="M12:M13"/>
    <mergeCell ref="N12:P12"/>
    <mergeCell ref="Q12:Q17"/>
    <mergeCell ref="B23:F23"/>
    <mergeCell ref="H23:K23"/>
    <mergeCell ref="M5:Q8"/>
    <mergeCell ref="E6:H6"/>
    <mergeCell ref="C53:F53"/>
    <mergeCell ref="H52:L52"/>
    <mergeCell ref="H53:L53"/>
    <mergeCell ref="E48:F48"/>
    <mergeCell ref="E49:F49"/>
    <mergeCell ref="H44:L44"/>
    <mergeCell ref="H45:L45"/>
    <mergeCell ref="H46:J46"/>
    <mergeCell ref="H47:J47"/>
    <mergeCell ref="H48:J48"/>
    <mergeCell ref="H49:J49"/>
    <mergeCell ref="C46:D49"/>
    <mergeCell ref="E45:F45"/>
    <mergeCell ref="E46:F46"/>
    <mergeCell ref="E47:F47"/>
    <mergeCell ref="E44:F44"/>
    <mergeCell ref="C50:F50"/>
    <mergeCell ref="H50:J50"/>
    <mergeCell ref="M11:Q11"/>
    <mergeCell ref="M10:Q10"/>
    <mergeCell ref="E34:G34"/>
    <mergeCell ref="E35:F35"/>
  </mergeCells>
  <conditionalFormatting sqref="D8">
    <cfRule type="cellIs" dxfId="239" priority="1" operator="equal">
      <formula>"TAK"</formula>
    </cfRule>
    <cfRule type="cellIs" dxfId="238" priority="2" operator="equal">
      <formula>"NIE"</formula>
    </cfRule>
  </conditionalFormatting>
  <conditionalFormatting sqref="E9 G9">
    <cfRule type="expression" dxfId="237" priority="27">
      <formula>#REF!="NIE"</formula>
    </cfRule>
  </conditionalFormatting>
  <conditionalFormatting sqref="E9:L9">
    <cfRule type="expression" dxfId="236" priority="19">
      <formula>$D$9="NIE"</formula>
    </cfRule>
  </conditionalFormatting>
  <conditionalFormatting sqref="H53">
    <cfRule type="expression" dxfId="235" priority="35">
      <formula>G53="NIE"</formula>
    </cfRule>
  </conditionalFormatting>
  <conditionalFormatting sqref="H36:L36">
    <cfRule type="expression" dxfId="234" priority="16">
      <formula>C36="NIE"</formula>
    </cfRule>
    <cfRule type="expression" dxfId="233" priority="21">
      <formula>$G$36="NIE"</formula>
    </cfRule>
    <cfRule type="expression" dxfId="232" priority="22">
      <formula>$G$36</formula>
    </cfRule>
    <cfRule type="expression" dxfId="231" priority="23">
      <formula>"$G$36=NIE"</formula>
    </cfRule>
  </conditionalFormatting>
  <conditionalFormatting sqref="H37:L37">
    <cfRule type="expression" dxfId="230" priority="15">
      <formula>$G$37="NIE"</formula>
    </cfRule>
  </conditionalFormatting>
  <conditionalFormatting sqref="H38:L38">
    <cfRule type="expression" dxfId="229" priority="14">
      <formula>$G$38="NIE"</formula>
    </cfRule>
  </conditionalFormatting>
  <conditionalFormatting sqref="H39:L39">
    <cfRule type="expression" dxfId="228" priority="13">
      <formula>$G$39="NIE"</formula>
    </cfRule>
  </conditionalFormatting>
  <conditionalFormatting sqref="H40:L40">
    <cfRule type="expression" dxfId="227" priority="12">
      <formula>$G$40="NIE"</formula>
    </cfRule>
  </conditionalFormatting>
  <conditionalFormatting sqref="H41:L41">
    <cfRule type="expression" dxfId="226" priority="11">
      <formula>$G$41="NIE"</formula>
    </cfRule>
  </conditionalFormatting>
  <conditionalFormatting sqref="H42:L42">
    <cfRule type="expression" dxfId="225" priority="10">
      <formula>$G$42="NIE"</formula>
    </cfRule>
  </conditionalFormatting>
  <conditionalFormatting sqref="H43:L43">
    <cfRule type="expression" dxfId="224" priority="9">
      <formula>$G$43="NIE"</formula>
    </cfRule>
  </conditionalFormatting>
  <conditionalFormatting sqref="H44:L44">
    <cfRule type="expression" dxfId="223" priority="8">
      <formula>$G$44="NIE"</formula>
    </cfRule>
  </conditionalFormatting>
  <conditionalFormatting sqref="H45:L45">
    <cfRule type="expression" dxfId="222" priority="7">
      <formula>$G$45="NIE"</formula>
    </cfRule>
  </conditionalFormatting>
  <conditionalFormatting sqref="H46:L46">
    <cfRule type="expression" dxfId="221" priority="20">
      <formula>$G$46="NIE"</formula>
    </cfRule>
  </conditionalFormatting>
  <conditionalFormatting sqref="H47:L47">
    <cfRule type="expression" dxfId="220" priority="6">
      <formula>$G$47="NIE"</formula>
    </cfRule>
  </conditionalFormatting>
  <conditionalFormatting sqref="H48:L48">
    <cfRule type="expression" dxfId="219" priority="5">
      <formula>$G$48="NIE"</formula>
    </cfRule>
  </conditionalFormatting>
  <conditionalFormatting sqref="H49:L49">
    <cfRule type="expression" dxfId="218" priority="4">
      <formula>$G$49="NIE"</formula>
    </cfRule>
  </conditionalFormatting>
  <conditionalFormatting sqref="H50:L50">
    <cfRule type="expression" dxfId="217" priority="3">
      <formula>$G$50="NIE"</formula>
    </cfRule>
  </conditionalFormatting>
  <conditionalFormatting sqref="K36:L36">
    <cfRule type="colorScale" priority="37">
      <colorScale>
        <cfvo type="formula" val="&quot;TAK&quot;"/>
        <cfvo type="formula" val="&quot;NIE&quot;"/>
        <color theme="0"/>
        <color theme="0" tint="-0.34998626667073579"/>
      </colorScale>
    </cfRule>
    <cfRule type="expression" dxfId="216" priority="48">
      <formula>$G36="NIE"</formula>
    </cfRule>
  </conditionalFormatting>
  <dataValidations count="2">
    <dataValidation type="list" allowBlank="1" showInputMessage="1" showErrorMessage="1" sqref="G53 D8:D9 G36:G50" xr:uid="{00000000-0002-0000-0200-000000000000}">
      <formula1>$R$33:$R$34</formula1>
    </dataValidation>
    <dataValidation type="list" allowBlank="1" showInputMessage="1" showErrorMessage="1" sqref="L36:L40" xr:uid="{00000000-0002-0000-0200-000001000000}">
      <formula1>$R$35:$R$36</formula1>
    </dataValidation>
  </dataValidations>
  <pageMargins left="0.7" right="0.7" top="0.75" bottom="0.75" header="0.3" footer="0.3"/>
  <pageSetup paperSize="9" scale="48" fitToHeight="0" orientation="portrait" horizontalDpi="1200" verticalDpi="1200" r:id="rId1"/>
  <rowBreaks count="1" manualBreakCount="1">
    <brk id="50" min="1" max="1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18790-7947-4D42-BDA7-42B324A2C80F}">
  <sheetPr>
    <pageSetUpPr fitToPage="1"/>
  </sheetPr>
  <dimension ref="B2:R154"/>
  <sheetViews>
    <sheetView view="pageBreakPreview" zoomScale="75" zoomScaleNormal="100" zoomScaleSheetLayoutView="75" workbookViewId="0">
      <selection activeCell="N4" sqref="N4"/>
    </sheetView>
  </sheetViews>
  <sheetFormatPr defaultRowHeight="15" x14ac:dyDescent="0.25"/>
  <cols>
    <col min="2" max="12" width="16.7109375" customWidth="1"/>
    <col min="13" max="16" width="15.7109375" customWidth="1"/>
    <col min="17" max="17" width="79" customWidth="1"/>
    <col min="18" max="18" width="68.7109375" customWidth="1"/>
  </cols>
  <sheetData>
    <row r="2" spans="2:18" ht="39.950000000000003" customHeight="1" x14ac:dyDescent="0.25">
      <c r="B2" s="301" t="str">
        <f>IF('1.StrTytułowa'!E8&lt;&gt;"",'1.StrTytułowa'!E8,"")</f>
        <v/>
      </c>
      <c r="C2" s="301"/>
      <c r="D2" s="302" t="str">
        <f>IF('1.StrTytułowa'!E7&lt;&gt;"",'1.StrTytułowa'!E7,"")</f>
        <v/>
      </c>
      <c r="E2" s="302"/>
      <c r="F2" s="302"/>
      <c r="G2" s="302"/>
      <c r="H2" s="302"/>
      <c r="I2" s="302"/>
      <c r="J2" s="302"/>
      <c r="K2" s="302"/>
      <c r="L2" s="302"/>
    </row>
    <row r="3" spans="2:18" ht="50.25" customHeight="1" x14ac:dyDescent="0.25">
      <c r="B3" s="303" t="s">
        <v>120</v>
      </c>
      <c r="C3" s="304"/>
      <c r="D3" s="304"/>
      <c r="E3" s="304"/>
      <c r="F3" s="304"/>
      <c r="G3" s="304"/>
      <c r="H3" s="304"/>
      <c r="I3" s="304"/>
      <c r="J3" s="304"/>
      <c r="K3" s="304"/>
      <c r="L3" s="305"/>
    </row>
    <row r="4" spans="2:18" ht="24.95" customHeight="1" x14ac:dyDescent="0.25">
      <c r="B4" s="306" t="s">
        <v>159</v>
      </c>
      <c r="C4" s="306"/>
      <c r="D4" s="306"/>
      <c r="E4" s="306"/>
      <c r="F4" s="306"/>
      <c r="G4" s="306"/>
      <c r="H4" s="306"/>
      <c r="I4" s="306"/>
      <c r="J4" s="306"/>
      <c r="K4" s="306"/>
      <c r="L4" s="306"/>
      <c r="M4" s="30"/>
      <c r="N4" s="31"/>
      <c r="O4" s="31"/>
      <c r="P4" s="31"/>
    </row>
    <row r="5" spans="2:18" ht="35.1" customHeight="1" x14ac:dyDescent="0.25">
      <c r="B5" s="289" t="s">
        <v>194</v>
      </c>
      <c r="C5" s="289"/>
      <c r="D5" s="289"/>
      <c r="E5" s="238"/>
      <c r="F5" s="238"/>
      <c r="G5" s="238"/>
      <c r="H5" s="238"/>
      <c r="I5" s="238"/>
      <c r="J5" s="238"/>
      <c r="K5" s="238"/>
      <c r="L5" s="253"/>
      <c r="M5" s="235" t="s">
        <v>200</v>
      </c>
      <c r="N5" s="236"/>
      <c r="O5" s="236"/>
      <c r="P5" s="236"/>
      <c r="Q5" s="236"/>
    </row>
    <row r="6" spans="2:18" ht="35.1" customHeight="1" x14ac:dyDescent="0.25">
      <c r="B6" s="242" t="s">
        <v>193</v>
      </c>
      <c r="C6" s="254"/>
      <c r="D6" s="243"/>
      <c r="E6" s="237"/>
      <c r="F6" s="238"/>
      <c r="G6" s="238"/>
      <c r="H6" s="238"/>
      <c r="I6" s="95" t="s">
        <v>202</v>
      </c>
      <c r="J6" s="94"/>
      <c r="K6" s="95" t="s">
        <v>203</v>
      </c>
      <c r="L6" s="93"/>
      <c r="M6" s="235"/>
      <c r="N6" s="236"/>
      <c r="O6" s="236"/>
      <c r="P6" s="236"/>
      <c r="Q6" s="236"/>
    </row>
    <row r="7" spans="2:18" ht="24.95" customHeight="1" x14ac:dyDescent="0.25">
      <c r="B7" s="281" t="s">
        <v>156</v>
      </c>
      <c r="C7" s="282"/>
      <c r="D7" s="28"/>
      <c r="E7" s="279" t="s">
        <v>47</v>
      </c>
      <c r="F7" s="279"/>
      <c r="G7" s="12"/>
      <c r="H7" s="36" t="s">
        <v>18</v>
      </c>
      <c r="I7" s="279" t="s">
        <v>155</v>
      </c>
      <c r="J7" s="279"/>
      <c r="K7" s="12"/>
      <c r="L7" s="36" t="s">
        <v>48</v>
      </c>
      <c r="M7" s="235"/>
      <c r="N7" s="236"/>
      <c r="O7" s="236"/>
      <c r="P7" s="236"/>
      <c r="Q7" s="236"/>
    </row>
    <row r="8" spans="2:18" ht="24.95" customHeight="1" x14ac:dyDescent="0.25">
      <c r="B8" s="242" t="s">
        <v>199</v>
      </c>
      <c r="C8" s="243"/>
      <c r="D8" s="33"/>
      <c r="E8" s="280" t="s">
        <v>49</v>
      </c>
      <c r="F8" s="280"/>
      <c r="G8" s="21"/>
      <c r="H8" s="37" t="s">
        <v>9</v>
      </c>
      <c r="I8" s="280" t="s">
        <v>50</v>
      </c>
      <c r="J8" s="280"/>
      <c r="K8" s="21"/>
      <c r="L8" s="37" t="s">
        <v>9</v>
      </c>
      <c r="M8" s="235"/>
      <c r="N8" s="236"/>
      <c r="O8" s="236"/>
      <c r="P8" s="236"/>
      <c r="Q8" s="236"/>
      <c r="R8" s="38"/>
    </row>
    <row r="9" spans="2:18" ht="24.95" customHeight="1" x14ac:dyDescent="0.25">
      <c r="B9" s="242" t="s">
        <v>157</v>
      </c>
      <c r="C9" s="243"/>
      <c r="D9" s="27"/>
      <c r="E9" s="283" t="s">
        <v>51</v>
      </c>
      <c r="F9" s="284"/>
      <c r="G9" s="237"/>
      <c r="H9" s="238"/>
      <c r="I9" s="238"/>
      <c r="J9" s="238"/>
      <c r="K9" s="238"/>
      <c r="L9" s="253"/>
      <c r="M9" s="299" t="s">
        <v>169</v>
      </c>
      <c r="N9" s="300"/>
      <c r="O9" s="300"/>
      <c r="P9" s="300"/>
      <c r="Q9" s="300"/>
      <c r="R9" s="38"/>
    </row>
    <row r="10" spans="2:18" ht="50.1" customHeight="1" x14ac:dyDescent="0.25">
      <c r="B10" s="242" t="s">
        <v>168</v>
      </c>
      <c r="C10" s="243"/>
      <c r="D10" s="29"/>
      <c r="E10" s="20" t="str">
        <f>IFERROR(D10/K8,"-")</f>
        <v>-</v>
      </c>
      <c r="F10" s="34" t="s">
        <v>52</v>
      </c>
      <c r="G10" s="238"/>
      <c r="H10" s="238"/>
      <c r="I10" s="238"/>
      <c r="J10" s="238"/>
      <c r="K10" s="238"/>
      <c r="L10" s="253"/>
      <c r="M10" s="257"/>
      <c r="N10" s="258"/>
      <c r="O10" s="258"/>
      <c r="P10" s="258"/>
      <c r="Q10" s="258"/>
    </row>
    <row r="11" spans="2:18" s="38" customFormat="1" ht="24.95" customHeight="1" x14ac:dyDescent="0.25">
      <c r="B11" s="268" t="s">
        <v>160</v>
      </c>
      <c r="C11" s="269"/>
      <c r="D11" s="269"/>
      <c r="E11" s="269"/>
      <c r="F11" s="269"/>
      <c r="G11" s="269"/>
      <c r="H11" s="269"/>
      <c r="I11" s="269"/>
      <c r="J11" s="269"/>
      <c r="K11" s="269"/>
      <c r="L11" s="270"/>
      <c r="M11" s="255"/>
      <c r="N11" s="256"/>
      <c r="O11" s="256"/>
      <c r="P11" s="256"/>
      <c r="Q11" s="256"/>
      <c r="R11"/>
    </row>
    <row r="12" spans="2:18" ht="39.950000000000003" customHeight="1" x14ac:dyDescent="0.25">
      <c r="B12" s="40"/>
      <c r="C12" s="271" t="s">
        <v>53</v>
      </c>
      <c r="D12" s="271"/>
      <c r="E12" s="271"/>
      <c r="F12" s="271"/>
      <c r="G12" s="271"/>
      <c r="H12" s="272" t="s">
        <v>54</v>
      </c>
      <c r="I12" s="272"/>
      <c r="J12" s="272"/>
      <c r="K12" s="272"/>
      <c r="L12" s="272"/>
      <c r="M12" s="273" t="s">
        <v>55</v>
      </c>
      <c r="N12" s="275" t="s">
        <v>56</v>
      </c>
      <c r="O12" s="276"/>
      <c r="P12" s="277"/>
      <c r="Q12" s="278" t="s">
        <v>187</v>
      </c>
    </row>
    <row r="13" spans="2:18" ht="60" customHeight="1" x14ac:dyDescent="0.25">
      <c r="B13" s="40" t="s">
        <v>57</v>
      </c>
      <c r="C13" s="41" t="s">
        <v>58</v>
      </c>
      <c r="D13" s="41" t="s">
        <v>59</v>
      </c>
      <c r="E13" s="41" t="s">
        <v>153</v>
      </c>
      <c r="F13" s="41" t="s">
        <v>60</v>
      </c>
      <c r="G13" s="43" t="s">
        <v>161</v>
      </c>
      <c r="H13" s="44" t="s">
        <v>58</v>
      </c>
      <c r="I13" s="42" t="s">
        <v>59</v>
      </c>
      <c r="J13" s="42" t="s">
        <v>153</v>
      </c>
      <c r="K13" s="42" t="s">
        <v>60</v>
      </c>
      <c r="L13" s="42" t="s">
        <v>161</v>
      </c>
      <c r="M13" s="274"/>
      <c r="N13" s="45" t="s">
        <v>61</v>
      </c>
      <c r="O13" s="45" t="s">
        <v>62</v>
      </c>
      <c r="P13" s="45" t="s">
        <v>63</v>
      </c>
      <c r="Q13" s="278"/>
    </row>
    <row r="14" spans="2:18" ht="20.100000000000001" customHeight="1" x14ac:dyDescent="0.25">
      <c r="B14" s="35" t="s">
        <v>64</v>
      </c>
      <c r="C14" s="11"/>
      <c r="D14" s="11"/>
      <c r="E14" s="46"/>
      <c r="F14" s="47"/>
      <c r="G14" s="48">
        <f>SUM(C14:D14)</f>
        <v>0</v>
      </c>
      <c r="H14" s="21"/>
      <c r="I14" s="22"/>
      <c r="J14" s="49"/>
      <c r="K14" s="49"/>
      <c r="L14" s="50">
        <f>SUM(H14:I14)</f>
        <v>0</v>
      </c>
      <c r="M14" s="51">
        <v>1.1000000000000001</v>
      </c>
      <c r="N14" s="52">
        <v>76.319999999999993</v>
      </c>
      <c r="O14" s="52">
        <f>N14*3.6</f>
        <v>274.75200000000001</v>
      </c>
      <c r="P14" s="52">
        <f>O14/1000</f>
        <v>0.274752</v>
      </c>
      <c r="Q14" s="278"/>
      <c r="R14" s="53"/>
    </row>
    <row r="15" spans="2:18" ht="20.100000000000001" customHeight="1" x14ac:dyDescent="0.25">
      <c r="B15" s="35" t="s">
        <v>65</v>
      </c>
      <c r="C15" s="11"/>
      <c r="D15" s="11"/>
      <c r="E15" s="54"/>
      <c r="F15" s="55"/>
      <c r="G15" s="48">
        <f>SUM(C15:D15)</f>
        <v>0</v>
      </c>
      <c r="H15" s="11"/>
      <c r="I15" s="24"/>
      <c r="J15" s="56"/>
      <c r="K15" s="57"/>
      <c r="L15" s="50">
        <f t="shared" ref="L15" si="0">SUM(H15:I15)</f>
        <v>0</v>
      </c>
      <c r="M15" s="58">
        <v>1.1000000000000001</v>
      </c>
      <c r="N15" s="52">
        <v>56.18</v>
      </c>
      <c r="O15" s="52">
        <f t="shared" ref="O15:O20" si="1">N15*3.6</f>
        <v>202.24799999999999</v>
      </c>
      <c r="P15" s="52">
        <f t="shared" ref="P15:P22" si="2">O15/1000</f>
        <v>0.20224799999999998</v>
      </c>
      <c r="Q15" s="278"/>
      <c r="R15" s="53"/>
    </row>
    <row r="16" spans="2:18" ht="20.100000000000001" customHeight="1" x14ac:dyDescent="0.25">
      <c r="B16" s="35" t="s">
        <v>66</v>
      </c>
      <c r="C16" s="11"/>
      <c r="D16" s="11"/>
      <c r="E16" s="54"/>
      <c r="F16" s="55"/>
      <c r="G16" s="48">
        <f>SUM(C16:D16)</f>
        <v>0</v>
      </c>
      <c r="H16" s="11"/>
      <c r="I16" s="11"/>
      <c r="J16" s="54"/>
      <c r="K16" s="55"/>
      <c r="L16" s="50">
        <f>SUM(H16:I16)</f>
        <v>0</v>
      </c>
      <c r="M16" s="58">
        <v>1.1000000000000001</v>
      </c>
      <c r="N16" s="52">
        <v>63.1</v>
      </c>
      <c r="O16" s="52">
        <f t="shared" si="1"/>
        <v>227.16</v>
      </c>
      <c r="P16" s="52">
        <f t="shared" si="2"/>
        <v>0.22716</v>
      </c>
      <c r="Q16" s="278"/>
      <c r="R16" s="53"/>
    </row>
    <row r="17" spans="2:18" ht="20.100000000000001" customHeight="1" x14ac:dyDescent="0.25">
      <c r="B17" s="35" t="s">
        <v>67</v>
      </c>
      <c r="C17" s="96"/>
      <c r="D17" s="11"/>
      <c r="E17" s="54"/>
      <c r="F17" s="55"/>
      <c r="G17" s="48">
        <f t="shared" ref="G17:G19" si="3">SUM(C17:D17)</f>
        <v>0</v>
      </c>
      <c r="H17" s="59"/>
      <c r="I17" s="60"/>
      <c r="J17" s="61"/>
      <c r="K17" s="61"/>
      <c r="L17" s="62"/>
      <c r="M17" s="58">
        <v>1.1000000000000001</v>
      </c>
      <c r="N17" s="52">
        <v>94.75</v>
      </c>
      <c r="O17" s="52">
        <f t="shared" si="1"/>
        <v>341.1</v>
      </c>
      <c r="P17" s="52">
        <f t="shared" si="2"/>
        <v>0.34110000000000001</v>
      </c>
      <c r="Q17" s="278"/>
      <c r="R17" s="53"/>
    </row>
    <row r="18" spans="2:18" ht="20.100000000000001" customHeight="1" x14ac:dyDescent="0.25">
      <c r="B18" s="35" t="s">
        <v>68</v>
      </c>
      <c r="C18" s="11"/>
      <c r="D18" s="11"/>
      <c r="E18" s="54"/>
      <c r="F18" s="55"/>
      <c r="G18" s="48">
        <f t="shared" si="3"/>
        <v>0</v>
      </c>
      <c r="H18" s="11"/>
      <c r="I18" s="11"/>
      <c r="J18" s="63"/>
      <c r="K18" s="57"/>
      <c r="L18" s="50">
        <f>SUM(H18:I18)</f>
        <v>0</v>
      </c>
      <c r="M18" s="58">
        <v>0.2</v>
      </c>
      <c r="N18" s="52">
        <v>0</v>
      </c>
      <c r="O18" s="52">
        <f t="shared" si="1"/>
        <v>0</v>
      </c>
      <c r="P18" s="52">
        <f t="shared" si="2"/>
        <v>0</v>
      </c>
      <c r="Q18" s="64" t="s">
        <v>69</v>
      </c>
      <c r="R18" s="53"/>
    </row>
    <row r="19" spans="2:18" ht="20.100000000000001" customHeight="1" x14ac:dyDescent="0.25">
      <c r="B19" s="1" t="s">
        <v>70</v>
      </c>
      <c r="C19" s="11"/>
      <c r="D19" s="11"/>
      <c r="E19" s="54"/>
      <c r="F19" s="55"/>
      <c r="G19" s="48">
        <f t="shared" si="3"/>
        <v>0</v>
      </c>
      <c r="H19" s="11"/>
      <c r="I19" s="11"/>
      <c r="J19" s="54"/>
      <c r="K19" s="55"/>
      <c r="L19" s="50">
        <f t="shared" ref="L19:L20" si="4">SUM(H19:I19)</f>
        <v>0</v>
      </c>
      <c r="M19" s="17">
        <v>0</v>
      </c>
      <c r="N19" s="18">
        <v>0</v>
      </c>
      <c r="O19" s="18">
        <f>N19*3.6</f>
        <v>0</v>
      </c>
      <c r="P19" s="65">
        <f t="shared" si="2"/>
        <v>0</v>
      </c>
      <c r="Q19" s="26" t="s">
        <v>71</v>
      </c>
    </row>
    <row r="20" spans="2:18" ht="57.75" customHeight="1" x14ac:dyDescent="0.25">
      <c r="B20" s="1" t="s">
        <v>72</v>
      </c>
      <c r="C20" s="11"/>
      <c r="D20" s="11"/>
      <c r="E20" s="66"/>
      <c r="F20" s="67"/>
      <c r="G20" s="48">
        <f>SUM(C20:D20)</f>
        <v>0</v>
      </c>
      <c r="H20" s="11"/>
      <c r="I20" s="11"/>
      <c r="J20" s="54"/>
      <c r="K20" s="55"/>
      <c r="L20" s="50">
        <f t="shared" si="4"/>
        <v>0</v>
      </c>
      <c r="M20" s="17">
        <v>0.8</v>
      </c>
      <c r="N20" s="18">
        <v>94.93</v>
      </c>
      <c r="O20" s="65">
        <f t="shared" si="1"/>
        <v>341.74800000000005</v>
      </c>
      <c r="P20" s="52">
        <f t="shared" si="2"/>
        <v>0.34174800000000005</v>
      </c>
      <c r="Q20" s="26" t="s">
        <v>73</v>
      </c>
    </row>
    <row r="21" spans="2:18" ht="35.1" customHeight="1" x14ac:dyDescent="0.25">
      <c r="B21" s="35" t="s">
        <v>74</v>
      </c>
      <c r="C21" s="11"/>
      <c r="D21" s="11"/>
      <c r="E21" s="11"/>
      <c r="F21" s="11"/>
      <c r="G21" s="48">
        <f>SUM(C21:F21)</f>
        <v>0</v>
      </c>
      <c r="H21" s="11"/>
      <c r="I21" s="11"/>
      <c r="J21" s="11"/>
      <c r="K21" s="11"/>
      <c r="L21" s="50">
        <f>SUM(H21:K21)</f>
        <v>0</v>
      </c>
      <c r="M21" s="58">
        <v>2.5</v>
      </c>
      <c r="N21" s="52"/>
      <c r="O21" s="52">
        <v>553</v>
      </c>
      <c r="P21" s="52">
        <f t="shared" si="2"/>
        <v>0.55300000000000005</v>
      </c>
      <c r="Q21" s="68" t="s">
        <v>75</v>
      </c>
    </row>
    <row r="22" spans="2:18" ht="35.1" customHeight="1" x14ac:dyDescent="0.25">
      <c r="B22" s="35" t="s">
        <v>76</v>
      </c>
      <c r="C22" s="11"/>
      <c r="D22" s="11"/>
      <c r="E22" s="11"/>
      <c r="F22" s="11"/>
      <c r="G22" s="48">
        <f>IF(SUM(C22:F22)&gt;G21,G21,SUM(C22:F22))</f>
        <v>0</v>
      </c>
      <c r="H22" s="11"/>
      <c r="I22" s="11"/>
      <c r="J22" s="11"/>
      <c r="K22" s="11"/>
      <c r="L22" s="50">
        <f>IF(SUM(H22:K22)&gt;L21,L21,SUM(H22:K22))</f>
        <v>0</v>
      </c>
      <c r="M22" s="58">
        <v>2.5</v>
      </c>
      <c r="N22" s="52"/>
      <c r="O22" s="52">
        <v>553</v>
      </c>
      <c r="P22" s="52">
        <f t="shared" si="2"/>
        <v>0.55300000000000005</v>
      </c>
      <c r="Q22" s="68" t="s">
        <v>77</v>
      </c>
    </row>
    <row r="23" spans="2:18" ht="20.100000000000001" customHeight="1" x14ac:dyDescent="0.25">
      <c r="B23" s="262" t="s">
        <v>78</v>
      </c>
      <c r="C23" s="263"/>
      <c r="D23" s="263"/>
      <c r="E23" s="263"/>
      <c r="F23" s="264"/>
      <c r="G23" s="48">
        <f>SUM(G14:G20)</f>
        <v>0</v>
      </c>
      <c r="H23" s="265" t="s">
        <v>78</v>
      </c>
      <c r="I23" s="266"/>
      <c r="J23" s="266"/>
      <c r="K23" s="267"/>
      <c r="L23" s="50">
        <f>SUM(L14:L16)+SUM(L18:L20)</f>
        <v>0</v>
      </c>
      <c r="M23" s="69">
        <f>G23-L23</f>
        <v>0</v>
      </c>
      <c r="N23" s="70" t="s">
        <v>79</v>
      </c>
      <c r="O23" s="70"/>
      <c r="P23" s="71"/>
      <c r="R23" s="53"/>
    </row>
    <row r="24" spans="2:18" ht="20.100000000000001" customHeight="1" x14ac:dyDescent="0.25">
      <c r="B24" s="262" t="s">
        <v>80</v>
      </c>
      <c r="C24" s="263"/>
      <c r="D24" s="263"/>
      <c r="E24" s="263"/>
      <c r="F24" s="264"/>
      <c r="G24" s="48">
        <f>G21</f>
        <v>0</v>
      </c>
      <c r="H24" s="265" t="s">
        <v>80</v>
      </c>
      <c r="I24" s="266"/>
      <c r="J24" s="266"/>
      <c r="K24" s="267"/>
      <c r="L24" s="50">
        <f>L21</f>
        <v>0</v>
      </c>
      <c r="M24" s="69">
        <f>G24-L24</f>
        <v>0</v>
      </c>
      <c r="N24" s="70" t="s">
        <v>79</v>
      </c>
      <c r="O24" s="70"/>
      <c r="P24" s="71"/>
      <c r="R24" s="53"/>
    </row>
    <row r="25" spans="2:18" ht="20.100000000000001" customHeight="1" x14ac:dyDescent="0.25">
      <c r="B25" s="262" t="s">
        <v>81</v>
      </c>
      <c r="C25" s="263"/>
      <c r="D25" s="263"/>
      <c r="E25" s="263"/>
      <c r="F25" s="264"/>
      <c r="G25" s="48">
        <f>G22</f>
        <v>0</v>
      </c>
      <c r="H25" s="265" t="s">
        <v>82</v>
      </c>
      <c r="I25" s="266"/>
      <c r="J25" s="266"/>
      <c r="K25" s="267"/>
      <c r="L25" s="50">
        <f>L22</f>
        <v>0</v>
      </c>
      <c r="M25" s="69">
        <f>L25-G25</f>
        <v>0</v>
      </c>
      <c r="N25" s="70" t="s">
        <v>79</v>
      </c>
      <c r="O25" s="70"/>
      <c r="P25" s="71"/>
      <c r="R25" s="53"/>
    </row>
    <row r="26" spans="2:18" ht="20.100000000000001" customHeight="1" x14ac:dyDescent="0.25">
      <c r="B26" s="262" t="s">
        <v>83</v>
      </c>
      <c r="C26" s="263"/>
      <c r="D26" s="263"/>
      <c r="E26" s="263"/>
      <c r="F26" s="264"/>
      <c r="G26" s="48">
        <f>SUM(G14:G21)</f>
        <v>0</v>
      </c>
      <c r="H26" s="317" t="s">
        <v>84</v>
      </c>
      <c r="I26" s="317"/>
      <c r="J26" s="317"/>
      <c r="K26" s="317"/>
      <c r="L26" s="50">
        <f>SUM(L14:L21)</f>
        <v>0</v>
      </c>
      <c r="M26" s="69">
        <f>G26-L26</f>
        <v>0</v>
      </c>
      <c r="N26" s="72" t="s">
        <v>79</v>
      </c>
      <c r="O26" s="73" t="s">
        <v>170</v>
      </c>
    </row>
    <row r="27" spans="2:18" ht="20.100000000000001" customHeight="1" x14ac:dyDescent="0.25">
      <c r="B27" s="262" t="s">
        <v>85</v>
      </c>
      <c r="C27" s="263"/>
      <c r="D27" s="263"/>
      <c r="E27" s="263"/>
      <c r="F27" s="264"/>
      <c r="G27" s="48">
        <f>G14*$M$14+G15*$M$15+G16*$M$16+G17*$M$17+G18*$M$18+G20*$M$20+G21*$M$21-G22*$M$22+G19*$M$19</f>
        <v>0</v>
      </c>
      <c r="H27" s="317" t="s">
        <v>85</v>
      </c>
      <c r="I27" s="317"/>
      <c r="J27" s="317"/>
      <c r="K27" s="317"/>
      <c r="L27" s="50">
        <f>L14*$M$14+L15*$M$15+L16*$M$16+L17*$M$17+L18*$M$18+L20*$M$20+L21*$M$21-L22*$M$22+L19*$M$19</f>
        <v>0</v>
      </c>
      <c r="M27" s="69">
        <f>G27-L27</f>
        <v>0</v>
      </c>
      <c r="N27" s="72" t="s">
        <v>79</v>
      </c>
      <c r="O27" s="32" t="str">
        <f>IFERROR((1-L27/G27),"-")</f>
        <v>-</v>
      </c>
    </row>
    <row r="28" spans="2:18" ht="20.100000000000001" customHeight="1" x14ac:dyDescent="0.25">
      <c r="B28" s="262" t="s">
        <v>86</v>
      </c>
      <c r="C28" s="263"/>
      <c r="D28" s="263"/>
      <c r="E28" s="263"/>
      <c r="F28" s="264"/>
      <c r="G28" s="48">
        <f>(G14*$P$14+G15*$P$15+G16*$P$16+G17*$P$17+G18*$P$18+G19*$P$19+G20*$P$20+G21*$P$21-G22*$P$22)/1000</f>
        <v>0</v>
      </c>
      <c r="H28" s="317" t="s">
        <v>86</v>
      </c>
      <c r="I28" s="317"/>
      <c r="J28" s="317"/>
      <c r="K28" s="317"/>
      <c r="L28" s="50">
        <f>(L14*$P$14+L15*$P$15+L16*$P$16+L17*$P$17+L18*$P$18+L19*$P$19+L20*$P$20+L21*$P$21-L22*$P$22)/1000</f>
        <v>0</v>
      </c>
      <c r="M28" s="69">
        <f>G28-L28</f>
        <v>0</v>
      </c>
      <c r="N28" s="72" t="s">
        <v>36</v>
      </c>
      <c r="O28" s="72"/>
    </row>
    <row r="29" spans="2:18" ht="20.100000000000001" customHeight="1" x14ac:dyDescent="0.25">
      <c r="B29" s="318" t="s">
        <v>87</v>
      </c>
      <c r="C29" s="319"/>
      <c r="D29" s="319"/>
      <c r="E29" s="319"/>
      <c r="F29" s="319"/>
      <c r="G29" s="319"/>
      <c r="H29" s="319"/>
      <c r="I29" s="319"/>
      <c r="J29" s="319"/>
      <c r="K29" s="319"/>
      <c r="L29" s="320"/>
      <c r="M29" s="69"/>
      <c r="N29" s="72"/>
      <c r="O29" s="72"/>
    </row>
    <row r="30" spans="2:18" ht="20.100000000000001" customHeight="1" x14ac:dyDescent="0.25">
      <c r="B30" s="292" t="s">
        <v>88</v>
      </c>
      <c r="C30" s="293"/>
      <c r="D30" s="293"/>
      <c r="E30" s="74">
        <f>M23</f>
        <v>0</v>
      </c>
      <c r="F30" s="75" t="s">
        <v>79</v>
      </c>
      <c r="G30" s="294" t="s">
        <v>89</v>
      </c>
      <c r="H30" s="295"/>
      <c r="I30" s="295"/>
      <c r="J30" s="296"/>
      <c r="K30" s="74">
        <f>M26</f>
        <v>0</v>
      </c>
      <c r="L30" s="76" t="s">
        <v>79</v>
      </c>
      <c r="M30" s="69"/>
      <c r="N30" s="38"/>
      <c r="O30" s="38"/>
    </row>
    <row r="31" spans="2:18" ht="20.100000000000001" customHeight="1" x14ac:dyDescent="0.25">
      <c r="B31" s="292" t="s">
        <v>90</v>
      </c>
      <c r="C31" s="293"/>
      <c r="D31" s="293"/>
      <c r="E31" s="74">
        <f>M24</f>
        <v>0</v>
      </c>
      <c r="F31" s="75" t="s">
        <v>79</v>
      </c>
      <c r="G31" s="294" t="s">
        <v>91</v>
      </c>
      <c r="H31" s="295"/>
      <c r="I31" s="295"/>
      <c r="J31" s="296"/>
      <c r="K31" s="74">
        <f>M27</f>
        <v>0</v>
      </c>
      <c r="L31" s="76" t="s">
        <v>79</v>
      </c>
      <c r="M31" s="69"/>
      <c r="N31" s="38"/>
      <c r="O31" s="38"/>
    </row>
    <row r="32" spans="2:18" ht="20.100000000000001" customHeight="1" x14ac:dyDescent="0.25">
      <c r="B32" s="292" t="s">
        <v>92</v>
      </c>
      <c r="C32" s="293"/>
      <c r="D32" s="293"/>
      <c r="E32" s="74">
        <f>M25</f>
        <v>0</v>
      </c>
      <c r="F32" s="75" t="s">
        <v>79</v>
      </c>
      <c r="G32" s="294" t="s">
        <v>93</v>
      </c>
      <c r="H32" s="295"/>
      <c r="I32" s="295"/>
      <c r="J32" s="296"/>
      <c r="K32" s="74">
        <f>M28</f>
        <v>0</v>
      </c>
      <c r="L32" s="76" t="s">
        <v>36</v>
      </c>
      <c r="M32" s="69"/>
      <c r="N32" s="38"/>
      <c r="O32" s="38"/>
    </row>
    <row r="33" spans="2:18" ht="24.95" customHeight="1" x14ac:dyDescent="0.25">
      <c r="B33" s="309" t="s">
        <v>94</v>
      </c>
      <c r="C33" s="310"/>
      <c r="D33" s="310"/>
      <c r="E33" s="310"/>
      <c r="F33" s="310"/>
      <c r="G33" s="310"/>
      <c r="H33" s="310"/>
      <c r="I33" s="310"/>
      <c r="J33" s="310"/>
      <c r="K33" s="310"/>
      <c r="L33" s="310"/>
      <c r="R33" s="39" t="s">
        <v>0</v>
      </c>
    </row>
    <row r="34" spans="2:18" ht="24.95" customHeight="1" x14ac:dyDescent="0.25">
      <c r="B34" s="311" t="s">
        <v>39</v>
      </c>
      <c r="C34" s="313" t="s">
        <v>95</v>
      </c>
      <c r="D34" s="314"/>
      <c r="E34" s="259" t="s">
        <v>96</v>
      </c>
      <c r="F34" s="259"/>
      <c r="G34" s="259"/>
      <c r="H34" s="297" t="s">
        <v>97</v>
      </c>
      <c r="I34" s="297"/>
      <c r="J34" s="297"/>
      <c r="K34" s="297"/>
      <c r="L34" s="297"/>
      <c r="R34" s="39" t="s">
        <v>1</v>
      </c>
    </row>
    <row r="35" spans="2:18" ht="50.1" customHeight="1" x14ac:dyDescent="0.25">
      <c r="B35" s="312"/>
      <c r="C35" s="315"/>
      <c r="D35" s="316"/>
      <c r="E35" s="260" t="s">
        <v>98</v>
      </c>
      <c r="F35" s="261"/>
      <c r="G35" s="77" t="s">
        <v>99</v>
      </c>
      <c r="H35" s="298" t="s">
        <v>100</v>
      </c>
      <c r="I35" s="298"/>
      <c r="J35" s="298"/>
      <c r="K35" s="79" t="s">
        <v>182</v>
      </c>
      <c r="L35" s="79" t="s">
        <v>101</v>
      </c>
      <c r="R35" s="39" t="s">
        <v>163</v>
      </c>
    </row>
    <row r="36" spans="2:18" ht="39.950000000000003" customHeight="1" x14ac:dyDescent="0.25">
      <c r="B36" s="80">
        <v>1</v>
      </c>
      <c r="C36" s="242" t="s">
        <v>102</v>
      </c>
      <c r="D36" s="243"/>
      <c r="E36" s="237"/>
      <c r="F36" s="253"/>
      <c r="G36" s="2"/>
      <c r="H36" s="285"/>
      <c r="I36" s="285"/>
      <c r="J36" s="285"/>
      <c r="K36" s="23"/>
      <c r="L36" s="81"/>
      <c r="M36" s="307" t="s">
        <v>174</v>
      </c>
      <c r="N36" s="308"/>
      <c r="O36" s="308"/>
      <c r="P36" s="82"/>
      <c r="R36" s="39" t="s">
        <v>164</v>
      </c>
    </row>
    <row r="37" spans="2:18" ht="39.950000000000003" customHeight="1" x14ac:dyDescent="0.25">
      <c r="B37" s="80">
        <v>2</v>
      </c>
      <c r="C37" s="242" t="s">
        <v>162</v>
      </c>
      <c r="D37" s="243"/>
      <c r="E37" s="237"/>
      <c r="F37" s="253"/>
      <c r="G37" s="2"/>
      <c r="H37" s="285"/>
      <c r="I37" s="285"/>
      <c r="J37" s="285"/>
      <c r="K37" s="3"/>
      <c r="L37" s="79"/>
      <c r="M37" s="307"/>
      <c r="N37" s="308"/>
      <c r="O37" s="308"/>
      <c r="P37" s="82"/>
    </row>
    <row r="38" spans="2:18" ht="39.950000000000003" customHeight="1" x14ac:dyDescent="0.25">
      <c r="B38" s="80">
        <v>3</v>
      </c>
      <c r="C38" s="242" t="s">
        <v>103</v>
      </c>
      <c r="D38" s="243"/>
      <c r="E38" s="237"/>
      <c r="F38" s="253"/>
      <c r="G38" s="2"/>
      <c r="H38" s="285"/>
      <c r="I38" s="285"/>
      <c r="J38" s="285"/>
      <c r="K38" s="3"/>
      <c r="L38" s="79"/>
      <c r="M38" s="307"/>
      <c r="N38" s="308"/>
      <c r="O38" s="308"/>
      <c r="P38" s="82"/>
    </row>
    <row r="39" spans="2:18" ht="39.950000000000003" customHeight="1" x14ac:dyDescent="0.25">
      <c r="B39" s="80">
        <v>4</v>
      </c>
      <c r="C39" s="242" t="s">
        <v>104</v>
      </c>
      <c r="D39" s="243"/>
      <c r="E39" s="237"/>
      <c r="F39" s="253"/>
      <c r="G39" s="2"/>
      <c r="H39" s="285"/>
      <c r="I39" s="285"/>
      <c r="J39" s="285"/>
      <c r="K39" s="3"/>
      <c r="L39" s="79"/>
      <c r="M39" s="307"/>
      <c r="N39" s="308"/>
      <c r="O39" s="308"/>
      <c r="P39" s="82"/>
    </row>
    <row r="40" spans="2:18" ht="39.950000000000003" customHeight="1" x14ac:dyDescent="0.25">
      <c r="B40" s="80">
        <v>5</v>
      </c>
      <c r="C40" s="242" t="s">
        <v>105</v>
      </c>
      <c r="D40" s="243"/>
      <c r="E40" s="237"/>
      <c r="F40" s="253"/>
      <c r="G40" s="2"/>
      <c r="H40" s="285"/>
      <c r="I40" s="285"/>
      <c r="J40" s="285"/>
      <c r="K40" s="25"/>
      <c r="L40" s="83"/>
      <c r="M40" s="307"/>
      <c r="N40" s="308"/>
      <c r="O40" s="308"/>
      <c r="P40" s="82"/>
    </row>
    <row r="41" spans="2:18" ht="39.950000000000003" customHeight="1" x14ac:dyDescent="0.25">
      <c r="B41" s="80">
        <v>6</v>
      </c>
      <c r="C41" s="242" t="s">
        <v>106</v>
      </c>
      <c r="D41" s="243"/>
      <c r="E41" s="237"/>
      <c r="F41" s="253"/>
      <c r="G41" s="2"/>
      <c r="H41" s="246"/>
      <c r="I41" s="246"/>
      <c r="J41" s="246"/>
      <c r="K41" s="246"/>
      <c r="L41" s="246"/>
    </row>
    <row r="42" spans="2:18" ht="39.950000000000003" customHeight="1" x14ac:dyDescent="0.25">
      <c r="B42" s="80">
        <v>7</v>
      </c>
      <c r="C42" s="242" t="s">
        <v>107</v>
      </c>
      <c r="D42" s="243"/>
      <c r="E42" s="237"/>
      <c r="F42" s="253"/>
      <c r="G42" s="2"/>
      <c r="H42" s="246"/>
      <c r="I42" s="246"/>
      <c r="J42" s="246"/>
      <c r="K42" s="246"/>
      <c r="L42" s="246"/>
    </row>
    <row r="43" spans="2:18" ht="39.950000000000003" customHeight="1" x14ac:dyDescent="0.25">
      <c r="B43" s="80">
        <v>8</v>
      </c>
      <c r="C43" s="289" t="s">
        <v>108</v>
      </c>
      <c r="D43" s="289"/>
      <c r="E43" s="237"/>
      <c r="F43" s="253"/>
      <c r="G43" s="2"/>
      <c r="H43" s="246"/>
      <c r="I43" s="246"/>
      <c r="J43" s="246"/>
      <c r="K43" s="246"/>
      <c r="L43" s="246"/>
    </row>
    <row r="44" spans="2:18" ht="39.950000000000003" customHeight="1" x14ac:dyDescent="0.25">
      <c r="B44" s="80">
        <v>9</v>
      </c>
      <c r="C44" s="289" t="s">
        <v>158</v>
      </c>
      <c r="D44" s="289"/>
      <c r="E44" s="237"/>
      <c r="F44" s="253"/>
      <c r="G44" s="2"/>
      <c r="H44" s="246"/>
      <c r="I44" s="246"/>
      <c r="J44" s="246"/>
      <c r="K44" s="246"/>
      <c r="L44" s="246"/>
    </row>
    <row r="45" spans="2:18" ht="39.950000000000003" customHeight="1" x14ac:dyDescent="0.25">
      <c r="B45" s="84">
        <v>10</v>
      </c>
      <c r="C45" s="280" t="s">
        <v>154</v>
      </c>
      <c r="D45" s="280"/>
      <c r="E45" s="237"/>
      <c r="F45" s="253"/>
      <c r="G45" s="2"/>
      <c r="H45" s="246"/>
      <c r="I45" s="246"/>
      <c r="J45" s="246"/>
      <c r="K45" s="246"/>
      <c r="L45" s="246"/>
    </row>
    <row r="46" spans="2:18" ht="39.950000000000003" customHeight="1" x14ac:dyDescent="0.25">
      <c r="B46" s="80">
        <v>11</v>
      </c>
      <c r="C46" s="247" t="s">
        <v>165</v>
      </c>
      <c r="D46" s="248"/>
      <c r="E46" s="242" t="s">
        <v>109</v>
      </c>
      <c r="F46" s="243"/>
      <c r="G46" s="2"/>
      <c r="H46" s="246"/>
      <c r="I46" s="246"/>
      <c r="J46" s="246"/>
      <c r="K46" s="85" t="s">
        <v>110</v>
      </c>
      <c r="L46" s="3"/>
      <c r="M46" s="86" t="s">
        <v>24</v>
      </c>
    </row>
    <row r="47" spans="2:18" ht="39.950000000000003" customHeight="1" x14ac:dyDescent="0.25">
      <c r="B47" s="80">
        <v>12</v>
      </c>
      <c r="C47" s="249"/>
      <c r="D47" s="250"/>
      <c r="E47" s="242" t="s">
        <v>111</v>
      </c>
      <c r="F47" s="243"/>
      <c r="G47" s="2"/>
      <c r="H47" s="246"/>
      <c r="I47" s="246"/>
      <c r="J47" s="246"/>
      <c r="K47" s="85" t="s">
        <v>112</v>
      </c>
      <c r="L47" s="3"/>
      <c r="M47" s="86" t="s">
        <v>9</v>
      </c>
    </row>
    <row r="48" spans="2:18" ht="39.950000000000003" customHeight="1" x14ac:dyDescent="0.25">
      <c r="B48" s="80">
        <v>13</v>
      </c>
      <c r="C48" s="249"/>
      <c r="D48" s="250"/>
      <c r="E48" s="242" t="s">
        <v>113</v>
      </c>
      <c r="F48" s="243"/>
      <c r="G48" s="2"/>
      <c r="H48" s="246"/>
      <c r="I48" s="246"/>
      <c r="J48" s="246"/>
      <c r="K48" s="87" t="s">
        <v>114</v>
      </c>
      <c r="L48" s="3"/>
      <c r="M48" s="86" t="s">
        <v>21</v>
      </c>
    </row>
    <row r="49" spans="2:17" ht="39.950000000000003" customHeight="1" x14ac:dyDescent="0.25">
      <c r="B49" s="80">
        <v>14</v>
      </c>
      <c r="C49" s="251"/>
      <c r="D49" s="252"/>
      <c r="E49" s="244" t="s">
        <v>115</v>
      </c>
      <c r="F49" s="245"/>
      <c r="G49" s="2"/>
      <c r="H49" s="246"/>
      <c r="I49" s="246"/>
      <c r="J49" s="246"/>
      <c r="K49" s="88" t="s">
        <v>197</v>
      </c>
      <c r="L49" s="10"/>
      <c r="M49" s="38" t="s">
        <v>198</v>
      </c>
    </row>
    <row r="50" spans="2:17" ht="39.950000000000003" customHeight="1" x14ac:dyDescent="0.25">
      <c r="B50" s="80">
        <v>15</v>
      </c>
      <c r="C50" s="242" t="s">
        <v>179</v>
      </c>
      <c r="D50" s="254"/>
      <c r="E50" s="254"/>
      <c r="F50" s="243"/>
      <c r="G50" s="2"/>
      <c r="H50" s="237"/>
      <c r="I50" s="238"/>
      <c r="J50" s="253"/>
      <c r="K50" s="88" t="s">
        <v>181</v>
      </c>
      <c r="L50" s="19"/>
      <c r="M50" s="290" t="s">
        <v>180</v>
      </c>
      <c r="N50" s="291"/>
      <c r="O50" s="291"/>
      <c r="P50" s="291"/>
      <c r="Q50" s="291"/>
    </row>
    <row r="51" spans="2:17" ht="24.95" customHeight="1" x14ac:dyDescent="0.25">
      <c r="B51" s="286" t="s">
        <v>183</v>
      </c>
      <c r="C51" s="286"/>
      <c r="D51" s="286"/>
      <c r="E51" s="286"/>
      <c r="F51" s="286"/>
      <c r="G51" s="286"/>
      <c r="H51" s="286"/>
      <c r="I51" s="286"/>
      <c r="J51" s="286"/>
      <c r="K51" s="286"/>
      <c r="L51" s="286"/>
      <c r="M51" s="38"/>
    </row>
    <row r="52" spans="2:17" ht="39.950000000000003" customHeight="1" x14ac:dyDescent="0.25">
      <c r="B52" s="89" t="s">
        <v>39</v>
      </c>
      <c r="C52" s="240" t="s">
        <v>116</v>
      </c>
      <c r="D52" s="240"/>
      <c r="E52" s="240"/>
      <c r="F52" s="240"/>
      <c r="G52" s="90" t="s">
        <v>117</v>
      </c>
      <c r="H52" s="240" t="s">
        <v>118</v>
      </c>
      <c r="I52" s="240"/>
      <c r="J52" s="240"/>
      <c r="K52" s="240"/>
      <c r="L52" s="240"/>
      <c r="M52" s="38"/>
    </row>
    <row r="53" spans="2:17" ht="39.950000000000003" customHeight="1" x14ac:dyDescent="0.25">
      <c r="B53" s="91">
        <v>16</v>
      </c>
      <c r="C53" s="239" t="s">
        <v>201</v>
      </c>
      <c r="D53" s="239"/>
      <c r="E53" s="239"/>
      <c r="F53" s="239"/>
      <c r="G53" s="4"/>
      <c r="H53" s="241"/>
      <c r="I53" s="241"/>
      <c r="J53" s="241"/>
      <c r="K53" s="241"/>
      <c r="L53" s="241"/>
      <c r="M53" s="255"/>
      <c r="N53" s="256"/>
    </row>
    <row r="54" spans="2:17" ht="24.95" customHeight="1" x14ac:dyDescent="0.25">
      <c r="B54" s="287" t="s">
        <v>119</v>
      </c>
      <c r="C54" s="287"/>
      <c r="D54" s="287"/>
      <c r="E54" s="287"/>
      <c r="F54" s="287"/>
      <c r="G54" s="287"/>
      <c r="H54" s="287"/>
      <c r="I54" s="287"/>
      <c r="J54" s="288" t="s">
        <v>166</v>
      </c>
      <c r="K54" s="288"/>
      <c r="L54" s="288"/>
    </row>
    <row r="55" spans="2:17" ht="24.95" customHeight="1" x14ac:dyDescent="0.25">
      <c r="B55" s="287"/>
      <c r="C55" s="287"/>
      <c r="D55" s="287"/>
      <c r="E55" s="287"/>
      <c r="F55" s="287"/>
      <c r="G55" s="287"/>
      <c r="H55" s="287"/>
      <c r="I55" s="287"/>
      <c r="J55" s="288"/>
      <c r="K55" s="288"/>
      <c r="L55" s="288"/>
    </row>
    <row r="56" spans="2:17" ht="24.95" customHeight="1" x14ac:dyDescent="0.25">
      <c r="B56" s="287"/>
      <c r="C56" s="287"/>
      <c r="D56" s="287"/>
      <c r="E56" s="287"/>
      <c r="F56" s="287"/>
      <c r="G56" s="287"/>
      <c r="H56" s="287"/>
      <c r="I56" s="287"/>
      <c r="J56" s="288"/>
      <c r="K56" s="288"/>
      <c r="L56" s="288"/>
    </row>
    <row r="57" spans="2:17" ht="63.75" customHeight="1" x14ac:dyDescent="0.25">
      <c r="B57" s="199" t="s">
        <v>167</v>
      </c>
      <c r="C57" s="199"/>
      <c r="D57" s="199"/>
      <c r="E57" s="199"/>
      <c r="F57" s="199"/>
      <c r="G57" s="199"/>
      <c r="H57" s="199"/>
      <c r="I57" s="199"/>
      <c r="J57" s="199"/>
      <c r="K57" s="199"/>
      <c r="L57" s="199"/>
    </row>
    <row r="58" spans="2:17" ht="24.95" customHeight="1" x14ac:dyDescent="0.25">
      <c r="B58" s="92"/>
      <c r="C58" s="92"/>
      <c r="D58" s="92"/>
      <c r="E58" s="92"/>
      <c r="F58" s="92"/>
      <c r="G58" s="92"/>
      <c r="H58" s="92"/>
      <c r="I58" s="92"/>
      <c r="J58" s="92"/>
      <c r="K58" s="92"/>
      <c r="L58" s="92"/>
    </row>
    <row r="59" spans="2:17" ht="24.95" customHeight="1" x14ac:dyDescent="0.25">
      <c r="B59" s="92"/>
      <c r="C59" s="92"/>
      <c r="D59" s="92"/>
      <c r="E59" s="92"/>
      <c r="F59" s="92"/>
      <c r="G59" s="92"/>
      <c r="H59" s="92"/>
      <c r="I59" s="92"/>
      <c r="J59" s="92"/>
      <c r="K59" s="92"/>
      <c r="L59" s="92"/>
    </row>
    <row r="60" spans="2:17" ht="24.95" customHeight="1" x14ac:dyDescent="0.25">
      <c r="B60" s="92"/>
      <c r="C60" s="92"/>
      <c r="D60" s="92"/>
      <c r="E60" s="92"/>
      <c r="F60" s="92"/>
      <c r="G60" s="92"/>
      <c r="H60" s="92"/>
      <c r="I60" s="92"/>
      <c r="J60" s="92"/>
      <c r="K60" s="92"/>
      <c r="L60" s="92"/>
    </row>
    <row r="61" spans="2:17" ht="24.95" customHeight="1" x14ac:dyDescent="0.25">
      <c r="B61" s="92"/>
      <c r="C61" s="92"/>
      <c r="D61" s="92"/>
      <c r="E61" s="92"/>
      <c r="F61" s="92"/>
      <c r="G61" s="92"/>
      <c r="H61" s="92"/>
      <c r="I61" s="92"/>
      <c r="J61" s="92"/>
      <c r="K61" s="92"/>
      <c r="L61" s="92"/>
    </row>
    <row r="62" spans="2:17" ht="24.95" customHeight="1" x14ac:dyDescent="0.25"/>
    <row r="63" spans="2:17" ht="24.95" customHeight="1" x14ac:dyDescent="0.25"/>
    <row r="64" spans="2:17" ht="24.95" customHeight="1" x14ac:dyDescent="0.25"/>
    <row r="65" customFormat="1" ht="24.95" customHeight="1" x14ac:dyDescent="0.25"/>
    <row r="66" customFormat="1" ht="24.95" customHeight="1" x14ac:dyDescent="0.25"/>
    <row r="67" customFormat="1" ht="24.95" customHeight="1" x14ac:dyDescent="0.25"/>
    <row r="68" customFormat="1" ht="24.95" customHeight="1" x14ac:dyDescent="0.25"/>
    <row r="69" customFormat="1" ht="24.95" customHeight="1" x14ac:dyDescent="0.25"/>
    <row r="70" customFormat="1" ht="24.95" customHeight="1" x14ac:dyDescent="0.25"/>
    <row r="71" customFormat="1" ht="24.95" customHeight="1" x14ac:dyDescent="0.25"/>
    <row r="72" customFormat="1" ht="24.95" customHeight="1" x14ac:dyDescent="0.25"/>
    <row r="73" customFormat="1" ht="24.95" customHeight="1" x14ac:dyDescent="0.25"/>
    <row r="74" customFormat="1" ht="24.95" customHeight="1" x14ac:dyDescent="0.25"/>
    <row r="75" customFormat="1" ht="24.95" customHeight="1" x14ac:dyDescent="0.25"/>
    <row r="76" customFormat="1" ht="24.95" customHeight="1" x14ac:dyDescent="0.25"/>
    <row r="77" customFormat="1" ht="24.95" customHeight="1" x14ac:dyDescent="0.25"/>
    <row r="78" customFormat="1" ht="24.95" customHeight="1" x14ac:dyDescent="0.25"/>
    <row r="79" customFormat="1" ht="24.95" customHeight="1" x14ac:dyDescent="0.25"/>
    <row r="80" customFormat="1" ht="24.95" customHeight="1" x14ac:dyDescent="0.25"/>
    <row r="81" customFormat="1" ht="24.95" customHeight="1" x14ac:dyDescent="0.25"/>
    <row r="82" customFormat="1" ht="24.95" customHeight="1" x14ac:dyDescent="0.25"/>
    <row r="83" customFormat="1" ht="24.95" customHeight="1" x14ac:dyDescent="0.25"/>
    <row r="84" customFormat="1" ht="24.95" customHeight="1" x14ac:dyDescent="0.25"/>
    <row r="85" customFormat="1" ht="24.95" customHeight="1" x14ac:dyDescent="0.25"/>
    <row r="86" customFormat="1" ht="24.95" customHeight="1" x14ac:dyDescent="0.25"/>
    <row r="87" customFormat="1" ht="24.95" customHeight="1" x14ac:dyDescent="0.25"/>
    <row r="88" customFormat="1" ht="24.95" customHeight="1" x14ac:dyDescent="0.25"/>
    <row r="89" customFormat="1" ht="24.95" customHeight="1" x14ac:dyDescent="0.25"/>
    <row r="90" customFormat="1" ht="24.95" customHeight="1" x14ac:dyDescent="0.25"/>
    <row r="91" customFormat="1" ht="24.95" customHeight="1" x14ac:dyDescent="0.25"/>
    <row r="92" customFormat="1" ht="24.95" customHeight="1" x14ac:dyDescent="0.25"/>
    <row r="93" customFormat="1" ht="24.95" customHeight="1" x14ac:dyDescent="0.25"/>
    <row r="94" customFormat="1" ht="24.95" customHeight="1" x14ac:dyDescent="0.25"/>
    <row r="95" customFormat="1" ht="24.95" customHeight="1" x14ac:dyDescent="0.25"/>
    <row r="96" customFormat="1" ht="24.95" customHeight="1" x14ac:dyDescent="0.25"/>
    <row r="97" customFormat="1" ht="24.95" customHeight="1" x14ac:dyDescent="0.25"/>
    <row r="98" customFormat="1" ht="24.95" customHeight="1" x14ac:dyDescent="0.25"/>
    <row r="99" customFormat="1" ht="24.95" customHeight="1" x14ac:dyDescent="0.25"/>
    <row r="100" customFormat="1" ht="24.95" customHeight="1" x14ac:dyDescent="0.25"/>
    <row r="101" customFormat="1" ht="24.95" customHeight="1" x14ac:dyDescent="0.25"/>
    <row r="102" customFormat="1" ht="24.95" customHeight="1" x14ac:dyDescent="0.25"/>
    <row r="103" customFormat="1" ht="24.95" customHeight="1" x14ac:dyDescent="0.25"/>
    <row r="104" customFormat="1" ht="24.95" customHeight="1" x14ac:dyDescent="0.25"/>
    <row r="105" customFormat="1" ht="24.95" customHeight="1" x14ac:dyDescent="0.25"/>
    <row r="106" customFormat="1" ht="24.95" customHeight="1" x14ac:dyDescent="0.25"/>
    <row r="107" customFormat="1" ht="24.95" customHeight="1" x14ac:dyDescent="0.25"/>
    <row r="108" customFormat="1" ht="24.95" customHeight="1" x14ac:dyDescent="0.25"/>
    <row r="109" customFormat="1" ht="24.95" customHeight="1" x14ac:dyDescent="0.25"/>
    <row r="110" customFormat="1" ht="24.95" customHeight="1" x14ac:dyDescent="0.25"/>
    <row r="111" customFormat="1" ht="24.95" customHeight="1" x14ac:dyDescent="0.25"/>
    <row r="112" customFormat="1" ht="24.95" customHeight="1" x14ac:dyDescent="0.25"/>
    <row r="113" customFormat="1" ht="24.95" customHeight="1" x14ac:dyDescent="0.25"/>
    <row r="114" customFormat="1" ht="24.95" customHeight="1" x14ac:dyDescent="0.25"/>
    <row r="115" customFormat="1" ht="24.95" customHeight="1" x14ac:dyDescent="0.25"/>
    <row r="116" customFormat="1" ht="24.95" customHeight="1" x14ac:dyDescent="0.25"/>
    <row r="117" customFormat="1" ht="24.95" customHeight="1" x14ac:dyDescent="0.25"/>
    <row r="118" customFormat="1" ht="24.95" customHeight="1" x14ac:dyDescent="0.25"/>
    <row r="119" customFormat="1" ht="24.95" customHeight="1" x14ac:dyDescent="0.25"/>
    <row r="120" customFormat="1" ht="24.95" customHeight="1" x14ac:dyDescent="0.25"/>
    <row r="121" customFormat="1" ht="24.95" customHeight="1" x14ac:dyDescent="0.25"/>
    <row r="122" customFormat="1" ht="24.95" customHeight="1" x14ac:dyDescent="0.25"/>
    <row r="123" customFormat="1" ht="24.95" customHeight="1" x14ac:dyDescent="0.25"/>
    <row r="124" customFormat="1" ht="24.95" customHeight="1" x14ac:dyDescent="0.25"/>
    <row r="125" customFormat="1" ht="24.95" customHeight="1" x14ac:dyDescent="0.25"/>
    <row r="126" customFormat="1" ht="24.95" customHeight="1" x14ac:dyDescent="0.25"/>
    <row r="127" customFormat="1" ht="24.95" customHeight="1" x14ac:dyDescent="0.25"/>
    <row r="128" customFormat="1" ht="24.95" customHeight="1" x14ac:dyDescent="0.25"/>
    <row r="129" customFormat="1" ht="24.95" customHeight="1" x14ac:dyDescent="0.25"/>
    <row r="130" customFormat="1" ht="24.95" customHeight="1" x14ac:dyDescent="0.25"/>
    <row r="131" customFormat="1" ht="24.95" customHeight="1" x14ac:dyDescent="0.25"/>
    <row r="132" customFormat="1" ht="24.95" customHeight="1" x14ac:dyDescent="0.25"/>
    <row r="133" customFormat="1" ht="24.95" customHeight="1" x14ac:dyDescent="0.25"/>
    <row r="134" customFormat="1" ht="24.95" customHeight="1" x14ac:dyDescent="0.25"/>
    <row r="135" customFormat="1" ht="24.95" customHeight="1" x14ac:dyDescent="0.25"/>
    <row r="136" customFormat="1" ht="24.95" customHeight="1" x14ac:dyDescent="0.25"/>
    <row r="137" customFormat="1" ht="24.95" customHeight="1" x14ac:dyDescent="0.25"/>
    <row r="138" customFormat="1" ht="24.95" customHeight="1" x14ac:dyDescent="0.25"/>
    <row r="139" customFormat="1" ht="24.95" customHeight="1" x14ac:dyDescent="0.25"/>
    <row r="140" customFormat="1" ht="24.95" customHeight="1" x14ac:dyDescent="0.25"/>
    <row r="141" customFormat="1" ht="24.95" customHeight="1" x14ac:dyDescent="0.25"/>
    <row r="142" customFormat="1" ht="24.95" customHeight="1" x14ac:dyDescent="0.25"/>
    <row r="143" customFormat="1" ht="24.95" customHeight="1" x14ac:dyDescent="0.25"/>
    <row r="144" customFormat="1" ht="24.95" customHeight="1" x14ac:dyDescent="0.25"/>
    <row r="145" customFormat="1" ht="24.95" customHeight="1" x14ac:dyDescent="0.25"/>
    <row r="146" customFormat="1" ht="24.95" customHeight="1" x14ac:dyDescent="0.25"/>
    <row r="147" customFormat="1" ht="24.95" customHeight="1" x14ac:dyDescent="0.25"/>
    <row r="148" customFormat="1" ht="24.95" customHeight="1" x14ac:dyDescent="0.25"/>
    <row r="149" customFormat="1" ht="24.95" customHeight="1" x14ac:dyDescent="0.25"/>
    <row r="150" customFormat="1" ht="24.95" customHeight="1" x14ac:dyDescent="0.25"/>
    <row r="151" customFormat="1" ht="24.95" customHeight="1" x14ac:dyDescent="0.25"/>
    <row r="152" customFormat="1" ht="24.95" customHeight="1" x14ac:dyDescent="0.25"/>
    <row r="153" customFormat="1" ht="24.95" customHeight="1" x14ac:dyDescent="0.25"/>
    <row r="154" customFormat="1" ht="24.95" customHeight="1" x14ac:dyDescent="0.25"/>
  </sheetData>
  <sheetProtection algorithmName="SHA-512" hashValue="XDukTGUayhQdJJXUfZD4f5DeXsdWsKO1I0pb5tALlAOC5pXhy3f8Oa8cA91Nilpgs6hkQhhGMdLtnDZWWOU+Bg==" saltValue="xkxINnH4DYoEn6clgZoaDg==" spinCount="100000" sheet="1" objects="1" formatColumns="0" formatRows="0"/>
  <mergeCells count="107">
    <mergeCell ref="B2:C2"/>
    <mergeCell ref="D2:L2"/>
    <mergeCell ref="B3:L3"/>
    <mergeCell ref="B4:L4"/>
    <mergeCell ref="B5:D5"/>
    <mergeCell ref="E5:L5"/>
    <mergeCell ref="B9:C9"/>
    <mergeCell ref="E9:F9"/>
    <mergeCell ref="G9:L9"/>
    <mergeCell ref="M9:Q9"/>
    <mergeCell ref="B10:C10"/>
    <mergeCell ref="G10:L10"/>
    <mergeCell ref="M10:Q10"/>
    <mergeCell ref="M5:Q8"/>
    <mergeCell ref="B6:D6"/>
    <mergeCell ref="E6:H6"/>
    <mergeCell ref="B7:C7"/>
    <mergeCell ref="E7:F7"/>
    <mergeCell ref="I7:J7"/>
    <mergeCell ref="B8:C8"/>
    <mergeCell ref="E8:F8"/>
    <mergeCell ref="I8:J8"/>
    <mergeCell ref="B23:F23"/>
    <mergeCell ref="H23:K23"/>
    <mergeCell ref="B24:F24"/>
    <mergeCell ref="H24:K24"/>
    <mergeCell ref="B25:F25"/>
    <mergeCell ref="H25:K25"/>
    <mergeCell ref="B11:L11"/>
    <mergeCell ref="M11:Q11"/>
    <mergeCell ref="C12:G12"/>
    <mergeCell ref="H12:L12"/>
    <mergeCell ref="M12:M13"/>
    <mergeCell ref="N12:P12"/>
    <mergeCell ref="Q12:Q17"/>
    <mergeCell ref="B29:L29"/>
    <mergeCell ref="B30:D30"/>
    <mergeCell ref="G30:J30"/>
    <mergeCell ref="B31:D31"/>
    <mergeCell ref="G31:J31"/>
    <mergeCell ref="B32:D32"/>
    <mergeCell ref="G32:J32"/>
    <mergeCell ref="B26:F26"/>
    <mergeCell ref="H26:K26"/>
    <mergeCell ref="B27:F27"/>
    <mergeCell ref="H27:K27"/>
    <mergeCell ref="B28:F28"/>
    <mergeCell ref="H28:K28"/>
    <mergeCell ref="M36:O40"/>
    <mergeCell ref="C37:D37"/>
    <mergeCell ref="E37:F37"/>
    <mergeCell ref="H37:J37"/>
    <mergeCell ref="C38:D38"/>
    <mergeCell ref="E38:F38"/>
    <mergeCell ref="H38:J38"/>
    <mergeCell ref="B33:L33"/>
    <mergeCell ref="B34:B35"/>
    <mergeCell ref="C34:D35"/>
    <mergeCell ref="E34:G34"/>
    <mergeCell ref="H34:L34"/>
    <mergeCell ref="E35:F35"/>
    <mergeCell ref="H35:J35"/>
    <mergeCell ref="C39:D39"/>
    <mergeCell ref="E39:F39"/>
    <mergeCell ref="H39:J39"/>
    <mergeCell ref="C40:D40"/>
    <mergeCell ref="E40:F40"/>
    <mergeCell ref="H40:J40"/>
    <mergeCell ref="C36:D36"/>
    <mergeCell ref="E36:F36"/>
    <mergeCell ref="H36:J36"/>
    <mergeCell ref="C43:D43"/>
    <mergeCell ref="E43:F43"/>
    <mergeCell ref="H43:L43"/>
    <mergeCell ref="C44:D44"/>
    <mergeCell ref="E44:F44"/>
    <mergeCell ref="H44:L44"/>
    <mergeCell ref="C41:D41"/>
    <mergeCell ref="E41:F41"/>
    <mergeCell ref="H41:L41"/>
    <mergeCell ref="C42:D42"/>
    <mergeCell ref="E42:F42"/>
    <mergeCell ref="H42:L42"/>
    <mergeCell ref="C45:D45"/>
    <mergeCell ref="E45:F45"/>
    <mergeCell ref="H45:L45"/>
    <mergeCell ref="C46:D49"/>
    <mergeCell ref="E46:F46"/>
    <mergeCell ref="H46:J46"/>
    <mergeCell ref="E47:F47"/>
    <mergeCell ref="H47:J47"/>
    <mergeCell ref="E48:F48"/>
    <mergeCell ref="H48:J48"/>
    <mergeCell ref="B57:L57"/>
    <mergeCell ref="C52:F52"/>
    <mergeCell ref="H52:L52"/>
    <mergeCell ref="C53:F53"/>
    <mergeCell ref="H53:L53"/>
    <mergeCell ref="M53:N53"/>
    <mergeCell ref="B54:I56"/>
    <mergeCell ref="J54:L56"/>
    <mergeCell ref="E49:F49"/>
    <mergeCell ref="H49:J49"/>
    <mergeCell ref="C50:F50"/>
    <mergeCell ref="H50:J50"/>
    <mergeCell ref="M50:Q50"/>
    <mergeCell ref="B51:L51"/>
  </mergeCells>
  <conditionalFormatting sqref="D8">
    <cfRule type="cellIs" dxfId="215" priority="1" operator="equal">
      <formula>"TAK"</formula>
    </cfRule>
    <cfRule type="cellIs" dxfId="214" priority="2" operator="equal">
      <formula>"NIE"</formula>
    </cfRule>
  </conditionalFormatting>
  <conditionalFormatting sqref="E9 G9">
    <cfRule type="expression" dxfId="213" priority="22">
      <formula>#REF!="NIE"</formula>
    </cfRule>
  </conditionalFormatting>
  <conditionalFormatting sqref="E9:L9">
    <cfRule type="expression" dxfId="212" priority="17">
      <formula>$D$9="NIE"</formula>
    </cfRule>
  </conditionalFormatting>
  <conditionalFormatting sqref="H53">
    <cfRule type="expression" dxfId="211" priority="23">
      <formula>G53="NIE"</formula>
    </cfRule>
  </conditionalFormatting>
  <conditionalFormatting sqref="H36:L36">
    <cfRule type="expression" dxfId="210" priority="16">
      <formula>C36="NIE"</formula>
    </cfRule>
    <cfRule type="expression" dxfId="209" priority="19">
      <formula>$G$36="NIE"</formula>
    </cfRule>
    <cfRule type="expression" dxfId="208" priority="20">
      <formula>$G$36</formula>
    </cfRule>
    <cfRule type="expression" dxfId="207" priority="21">
      <formula>"$G$36=NIE"</formula>
    </cfRule>
  </conditionalFormatting>
  <conditionalFormatting sqref="H37:L37">
    <cfRule type="expression" dxfId="206" priority="15">
      <formula>$G$37="NIE"</formula>
    </cfRule>
  </conditionalFormatting>
  <conditionalFormatting sqref="H38:L38">
    <cfRule type="expression" dxfId="205" priority="14">
      <formula>$G$38="NIE"</formula>
    </cfRule>
  </conditionalFormatting>
  <conditionalFormatting sqref="H39:L39">
    <cfRule type="expression" dxfId="204" priority="13">
      <formula>$G$39="NIE"</formula>
    </cfRule>
  </conditionalFormatting>
  <conditionalFormatting sqref="H40:L40">
    <cfRule type="expression" dxfId="203" priority="12">
      <formula>$G$40="NIE"</formula>
    </cfRule>
  </conditionalFormatting>
  <conditionalFormatting sqref="H41:L41">
    <cfRule type="expression" dxfId="202" priority="11">
      <formula>$G$41="NIE"</formula>
    </cfRule>
  </conditionalFormatting>
  <conditionalFormatting sqref="H42:L42">
    <cfRule type="expression" dxfId="201" priority="10">
      <formula>$G$42="NIE"</formula>
    </cfRule>
  </conditionalFormatting>
  <conditionalFormatting sqref="H43:L43">
    <cfRule type="expression" dxfId="200" priority="9">
      <formula>$G$43="NIE"</formula>
    </cfRule>
  </conditionalFormatting>
  <conditionalFormatting sqref="H44:L44">
    <cfRule type="expression" dxfId="199" priority="8">
      <formula>$G$44="NIE"</formula>
    </cfRule>
  </conditionalFormatting>
  <conditionalFormatting sqref="H45:L45">
    <cfRule type="expression" dxfId="198" priority="7">
      <formula>$G$45="NIE"</formula>
    </cfRule>
  </conditionalFormatting>
  <conditionalFormatting sqref="H46:L46">
    <cfRule type="expression" dxfId="197" priority="18">
      <formula>$G$46="NIE"</formula>
    </cfRule>
  </conditionalFormatting>
  <conditionalFormatting sqref="H47:L47">
    <cfRule type="expression" dxfId="196" priority="6">
      <formula>$G$47="NIE"</formula>
    </cfRule>
  </conditionalFormatting>
  <conditionalFormatting sqref="H48:L48">
    <cfRule type="expression" dxfId="195" priority="5">
      <formula>$G$48="NIE"</formula>
    </cfRule>
  </conditionalFormatting>
  <conditionalFormatting sqref="H49:L49">
    <cfRule type="expression" dxfId="194" priority="4">
      <formula>$G$49="NIE"</formula>
    </cfRule>
  </conditionalFormatting>
  <conditionalFormatting sqref="H50:L50">
    <cfRule type="expression" dxfId="193" priority="3">
      <formula>$G$50="NIE"</formula>
    </cfRule>
  </conditionalFormatting>
  <conditionalFormatting sqref="K36:L36">
    <cfRule type="colorScale" priority="24">
      <colorScale>
        <cfvo type="formula" val="&quot;TAK&quot;"/>
        <cfvo type="formula" val="&quot;NIE&quot;"/>
        <color theme="0"/>
        <color theme="0" tint="-0.34998626667073579"/>
      </colorScale>
    </cfRule>
    <cfRule type="expression" dxfId="192" priority="25">
      <formula>$G36="NIE"</formula>
    </cfRule>
  </conditionalFormatting>
  <dataValidations count="2">
    <dataValidation type="list" allowBlank="1" showInputMessage="1" showErrorMessage="1" sqref="L36:L40" xr:uid="{237536AE-DFFF-44B5-85A9-E85262BEED91}">
      <formula1>$R$35:$R$36</formula1>
    </dataValidation>
    <dataValidation type="list" allowBlank="1" showInputMessage="1" showErrorMessage="1" sqref="G53 D8:D9 G36:G50" xr:uid="{C37942EC-F727-4E63-B693-96B4DC7FF366}">
      <formula1>$R$33:$R$34</formula1>
    </dataValidation>
  </dataValidations>
  <pageMargins left="0.7" right="0.7" top="0.75" bottom="0.75" header="0.3" footer="0.3"/>
  <pageSetup paperSize="9" scale="48" fitToHeight="0" orientation="portrait" horizontalDpi="1200" verticalDpi="1200" r:id="rId1"/>
  <rowBreaks count="1" manualBreakCount="1">
    <brk id="50" min="1" max="11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842B0-22BD-42BF-95B3-72BBD281CB04}">
  <sheetPr>
    <pageSetUpPr fitToPage="1"/>
  </sheetPr>
  <dimension ref="B2:R154"/>
  <sheetViews>
    <sheetView view="pageBreakPreview" zoomScale="75" zoomScaleNormal="100" zoomScaleSheetLayoutView="75" workbookViewId="0">
      <selection activeCell="N47" sqref="N47"/>
    </sheetView>
  </sheetViews>
  <sheetFormatPr defaultRowHeight="15" x14ac:dyDescent="0.25"/>
  <cols>
    <col min="2" max="12" width="16.7109375" customWidth="1"/>
    <col min="13" max="16" width="15.7109375" customWidth="1"/>
    <col min="17" max="17" width="79" customWidth="1"/>
    <col min="18" max="18" width="68.7109375" customWidth="1"/>
  </cols>
  <sheetData>
    <row r="2" spans="2:18" ht="39.950000000000003" customHeight="1" x14ac:dyDescent="0.25">
      <c r="B2" s="301" t="str">
        <f>IF('1.StrTytułowa'!E8&lt;&gt;"",'1.StrTytułowa'!E8,"")</f>
        <v/>
      </c>
      <c r="C2" s="301"/>
      <c r="D2" s="302" t="str">
        <f>IF('1.StrTytułowa'!E7&lt;&gt;"",'1.StrTytułowa'!E7,"")</f>
        <v/>
      </c>
      <c r="E2" s="302"/>
      <c r="F2" s="302"/>
      <c r="G2" s="302"/>
      <c r="H2" s="302"/>
      <c r="I2" s="302"/>
      <c r="J2" s="302"/>
      <c r="K2" s="302"/>
      <c r="L2" s="302"/>
    </row>
    <row r="3" spans="2:18" ht="50.25" customHeight="1" x14ac:dyDescent="0.25">
      <c r="B3" s="303" t="s">
        <v>121</v>
      </c>
      <c r="C3" s="304"/>
      <c r="D3" s="304"/>
      <c r="E3" s="304"/>
      <c r="F3" s="304"/>
      <c r="G3" s="304"/>
      <c r="H3" s="304"/>
      <c r="I3" s="304"/>
      <c r="J3" s="304"/>
      <c r="K3" s="304"/>
      <c r="L3" s="305"/>
    </row>
    <row r="4" spans="2:18" ht="24.95" customHeight="1" x14ac:dyDescent="0.25">
      <c r="B4" s="306" t="s">
        <v>159</v>
      </c>
      <c r="C4" s="306"/>
      <c r="D4" s="306"/>
      <c r="E4" s="306"/>
      <c r="F4" s="306"/>
      <c r="G4" s="306"/>
      <c r="H4" s="306"/>
      <c r="I4" s="306"/>
      <c r="J4" s="306"/>
      <c r="K4" s="306"/>
      <c r="L4" s="306"/>
      <c r="M4" s="30"/>
      <c r="N4" s="31"/>
      <c r="O4" s="31"/>
      <c r="P4" s="31"/>
    </row>
    <row r="5" spans="2:18" ht="35.1" customHeight="1" x14ac:dyDescent="0.25">
      <c r="B5" s="289" t="s">
        <v>194</v>
      </c>
      <c r="C5" s="289"/>
      <c r="D5" s="289"/>
      <c r="E5" s="238"/>
      <c r="F5" s="238"/>
      <c r="G5" s="238"/>
      <c r="H5" s="238"/>
      <c r="I5" s="238"/>
      <c r="J5" s="238"/>
      <c r="K5" s="238"/>
      <c r="L5" s="253"/>
      <c r="M5" s="235" t="s">
        <v>200</v>
      </c>
      <c r="N5" s="236"/>
      <c r="O5" s="236"/>
      <c r="P5" s="236"/>
      <c r="Q5" s="236"/>
    </row>
    <row r="6" spans="2:18" ht="35.1" customHeight="1" x14ac:dyDescent="0.25">
      <c r="B6" s="242" t="s">
        <v>193</v>
      </c>
      <c r="C6" s="254"/>
      <c r="D6" s="243"/>
      <c r="E6" s="237"/>
      <c r="F6" s="238"/>
      <c r="G6" s="238"/>
      <c r="H6" s="238"/>
      <c r="I6" s="95" t="s">
        <v>202</v>
      </c>
      <c r="J6" s="94"/>
      <c r="K6" s="95" t="s">
        <v>203</v>
      </c>
      <c r="L6" s="93"/>
      <c r="M6" s="235"/>
      <c r="N6" s="236"/>
      <c r="O6" s="236"/>
      <c r="P6" s="236"/>
      <c r="Q6" s="236"/>
    </row>
    <row r="7" spans="2:18" ht="24.95" customHeight="1" x14ac:dyDescent="0.25">
      <c r="B7" s="281" t="s">
        <v>156</v>
      </c>
      <c r="C7" s="282"/>
      <c r="D7" s="28"/>
      <c r="E7" s="279" t="s">
        <v>47</v>
      </c>
      <c r="F7" s="279"/>
      <c r="G7" s="12"/>
      <c r="H7" s="36" t="s">
        <v>18</v>
      </c>
      <c r="I7" s="279" t="s">
        <v>155</v>
      </c>
      <c r="J7" s="279"/>
      <c r="K7" s="12"/>
      <c r="L7" s="36" t="s">
        <v>48</v>
      </c>
      <c r="M7" s="235"/>
      <c r="N7" s="236"/>
      <c r="O7" s="236"/>
      <c r="P7" s="236"/>
      <c r="Q7" s="236"/>
    </row>
    <row r="8" spans="2:18" ht="24.95" customHeight="1" x14ac:dyDescent="0.25">
      <c r="B8" s="242" t="s">
        <v>199</v>
      </c>
      <c r="C8" s="243"/>
      <c r="D8" s="33"/>
      <c r="E8" s="280" t="s">
        <v>49</v>
      </c>
      <c r="F8" s="280"/>
      <c r="G8" s="21"/>
      <c r="H8" s="37" t="s">
        <v>9</v>
      </c>
      <c r="I8" s="280" t="s">
        <v>50</v>
      </c>
      <c r="J8" s="280"/>
      <c r="K8" s="21"/>
      <c r="L8" s="37" t="s">
        <v>9</v>
      </c>
      <c r="M8" s="235"/>
      <c r="N8" s="236"/>
      <c r="O8" s="236"/>
      <c r="P8" s="236"/>
      <c r="Q8" s="236"/>
      <c r="R8" s="38"/>
    </row>
    <row r="9" spans="2:18" ht="24.95" customHeight="1" x14ac:dyDescent="0.25">
      <c r="B9" s="242" t="s">
        <v>157</v>
      </c>
      <c r="C9" s="243"/>
      <c r="D9" s="27"/>
      <c r="E9" s="283" t="s">
        <v>51</v>
      </c>
      <c r="F9" s="284"/>
      <c r="G9" s="237"/>
      <c r="H9" s="238"/>
      <c r="I9" s="238"/>
      <c r="J9" s="238"/>
      <c r="K9" s="238"/>
      <c r="L9" s="253"/>
      <c r="M9" s="299" t="s">
        <v>169</v>
      </c>
      <c r="N9" s="300"/>
      <c r="O9" s="300"/>
      <c r="P9" s="300"/>
      <c r="Q9" s="300"/>
      <c r="R9" s="38"/>
    </row>
    <row r="10" spans="2:18" ht="50.1" customHeight="1" x14ac:dyDescent="0.25">
      <c r="B10" s="242" t="s">
        <v>168</v>
      </c>
      <c r="C10" s="243"/>
      <c r="D10" s="29"/>
      <c r="E10" s="20" t="str">
        <f>IFERROR(D10/K8,"-")</f>
        <v>-</v>
      </c>
      <c r="F10" s="34" t="s">
        <v>52</v>
      </c>
      <c r="G10" s="238"/>
      <c r="H10" s="238"/>
      <c r="I10" s="238"/>
      <c r="J10" s="238"/>
      <c r="K10" s="238"/>
      <c r="L10" s="253"/>
      <c r="M10" s="257"/>
      <c r="N10" s="258"/>
      <c r="O10" s="258"/>
      <c r="P10" s="258"/>
      <c r="Q10" s="258"/>
    </row>
    <row r="11" spans="2:18" s="38" customFormat="1" ht="24.95" customHeight="1" x14ac:dyDescent="0.25">
      <c r="B11" s="268" t="s">
        <v>160</v>
      </c>
      <c r="C11" s="269"/>
      <c r="D11" s="269"/>
      <c r="E11" s="269"/>
      <c r="F11" s="269"/>
      <c r="G11" s="269"/>
      <c r="H11" s="269"/>
      <c r="I11" s="269"/>
      <c r="J11" s="269"/>
      <c r="K11" s="269"/>
      <c r="L11" s="270"/>
      <c r="M11" s="255"/>
      <c r="N11" s="256"/>
      <c r="O11" s="256"/>
      <c r="P11" s="256"/>
      <c r="Q11" s="256"/>
      <c r="R11"/>
    </row>
    <row r="12" spans="2:18" ht="39.950000000000003" customHeight="1" x14ac:dyDescent="0.25">
      <c r="B12" s="40"/>
      <c r="C12" s="271" t="s">
        <v>53</v>
      </c>
      <c r="D12" s="271"/>
      <c r="E12" s="271"/>
      <c r="F12" s="271"/>
      <c r="G12" s="271"/>
      <c r="H12" s="272" t="s">
        <v>54</v>
      </c>
      <c r="I12" s="272"/>
      <c r="J12" s="272"/>
      <c r="K12" s="272"/>
      <c r="L12" s="272"/>
      <c r="M12" s="273" t="s">
        <v>55</v>
      </c>
      <c r="N12" s="275" t="s">
        <v>56</v>
      </c>
      <c r="O12" s="276"/>
      <c r="P12" s="277"/>
      <c r="Q12" s="278" t="s">
        <v>187</v>
      </c>
    </row>
    <row r="13" spans="2:18" ht="60" customHeight="1" x14ac:dyDescent="0.25">
      <c r="B13" s="40" t="s">
        <v>57</v>
      </c>
      <c r="C13" s="41" t="s">
        <v>58</v>
      </c>
      <c r="D13" s="41" t="s">
        <v>59</v>
      </c>
      <c r="E13" s="41" t="s">
        <v>153</v>
      </c>
      <c r="F13" s="41" t="s">
        <v>60</v>
      </c>
      <c r="G13" s="43" t="s">
        <v>161</v>
      </c>
      <c r="H13" s="44" t="s">
        <v>58</v>
      </c>
      <c r="I13" s="42" t="s">
        <v>59</v>
      </c>
      <c r="J13" s="42" t="s">
        <v>153</v>
      </c>
      <c r="K13" s="42" t="s">
        <v>60</v>
      </c>
      <c r="L13" s="42" t="s">
        <v>161</v>
      </c>
      <c r="M13" s="274"/>
      <c r="N13" s="45" t="s">
        <v>61</v>
      </c>
      <c r="O13" s="45" t="s">
        <v>62</v>
      </c>
      <c r="P13" s="45" t="s">
        <v>63</v>
      </c>
      <c r="Q13" s="278"/>
    </row>
    <row r="14" spans="2:18" ht="20.100000000000001" customHeight="1" x14ac:dyDescent="0.25">
      <c r="B14" s="35" t="s">
        <v>64</v>
      </c>
      <c r="C14" s="11"/>
      <c r="D14" s="11"/>
      <c r="E14" s="46"/>
      <c r="F14" s="47"/>
      <c r="G14" s="48">
        <f>SUM(C14:D14)</f>
        <v>0</v>
      </c>
      <c r="H14" s="21"/>
      <c r="I14" s="22"/>
      <c r="J14" s="49"/>
      <c r="K14" s="49"/>
      <c r="L14" s="50">
        <f>SUM(H14:I14)</f>
        <v>0</v>
      </c>
      <c r="M14" s="51">
        <v>1.1000000000000001</v>
      </c>
      <c r="N14" s="52">
        <v>76.319999999999993</v>
      </c>
      <c r="O14" s="52">
        <f>N14*3.6</f>
        <v>274.75200000000001</v>
      </c>
      <c r="P14" s="52">
        <f>O14/1000</f>
        <v>0.274752</v>
      </c>
      <c r="Q14" s="278"/>
      <c r="R14" s="53"/>
    </row>
    <row r="15" spans="2:18" ht="20.100000000000001" customHeight="1" x14ac:dyDescent="0.25">
      <c r="B15" s="35" t="s">
        <v>65</v>
      </c>
      <c r="C15" s="11"/>
      <c r="D15" s="11"/>
      <c r="E15" s="54"/>
      <c r="F15" s="55"/>
      <c r="G15" s="48">
        <f>SUM(C15:D15)</f>
        <v>0</v>
      </c>
      <c r="H15" s="11"/>
      <c r="I15" s="24"/>
      <c r="J15" s="56"/>
      <c r="K15" s="57"/>
      <c r="L15" s="50">
        <f t="shared" ref="L15" si="0">SUM(H15:I15)</f>
        <v>0</v>
      </c>
      <c r="M15" s="58">
        <v>1.1000000000000001</v>
      </c>
      <c r="N15" s="52">
        <v>56.18</v>
      </c>
      <c r="O15" s="52">
        <f t="shared" ref="O15:O20" si="1">N15*3.6</f>
        <v>202.24799999999999</v>
      </c>
      <c r="P15" s="52">
        <f t="shared" ref="P15:P22" si="2">O15/1000</f>
        <v>0.20224799999999998</v>
      </c>
      <c r="Q15" s="278"/>
      <c r="R15" s="53"/>
    </row>
    <row r="16" spans="2:18" ht="20.100000000000001" customHeight="1" x14ac:dyDescent="0.25">
      <c r="B16" s="35" t="s">
        <v>66</v>
      </c>
      <c r="C16" s="11"/>
      <c r="D16" s="11"/>
      <c r="E16" s="54"/>
      <c r="F16" s="55"/>
      <c r="G16" s="48">
        <f>SUM(C16:D16)</f>
        <v>0</v>
      </c>
      <c r="H16" s="11"/>
      <c r="I16" s="11"/>
      <c r="J16" s="54"/>
      <c r="K16" s="55"/>
      <c r="L16" s="50">
        <f>SUM(H16:I16)</f>
        <v>0</v>
      </c>
      <c r="M16" s="58">
        <v>1.1000000000000001</v>
      </c>
      <c r="N16" s="52">
        <v>63.1</v>
      </c>
      <c r="O16" s="52">
        <f t="shared" si="1"/>
        <v>227.16</v>
      </c>
      <c r="P16" s="52">
        <f t="shared" si="2"/>
        <v>0.22716</v>
      </c>
      <c r="Q16" s="278"/>
      <c r="R16" s="53"/>
    </row>
    <row r="17" spans="2:18" ht="20.100000000000001" customHeight="1" x14ac:dyDescent="0.25">
      <c r="B17" s="35" t="s">
        <v>67</v>
      </c>
      <c r="C17" s="96"/>
      <c r="D17" s="11"/>
      <c r="E17" s="54"/>
      <c r="F17" s="55"/>
      <c r="G17" s="48">
        <f t="shared" ref="G17:G19" si="3">SUM(C17:D17)</f>
        <v>0</v>
      </c>
      <c r="H17" s="59"/>
      <c r="I17" s="60"/>
      <c r="J17" s="61"/>
      <c r="K17" s="61"/>
      <c r="L17" s="62"/>
      <c r="M17" s="58">
        <v>1.1000000000000001</v>
      </c>
      <c r="N17" s="52">
        <v>94.75</v>
      </c>
      <c r="O17" s="52">
        <f t="shared" si="1"/>
        <v>341.1</v>
      </c>
      <c r="P17" s="52">
        <f t="shared" si="2"/>
        <v>0.34110000000000001</v>
      </c>
      <c r="Q17" s="278"/>
      <c r="R17" s="53"/>
    </row>
    <row r="18" spans="2:18" ht="20.100000000000001" customHeight="1" x14ac:dyDescent="0.25">
      <c r="B18" s="35" t="s">
        <v>68</v>
      </c>
      <c r="C18" s="11"/>
      <c r="D18" s="11"/>
      <c r="E18" s="54"/>
      <c r="F18" s="55"/>
      <c r="G18" s="48">
        <f t="shared" si="3"/>
        <v>0</v>
      </c>
      <c r="H18" s="11"/>
      <c r="I18" s="11"/>
      <c r="J18" s="63"/>
      <c r="K18" s="57"/>
      <c r="L18" s="50">
        <f>SUM(H18:I18)</f>
        <v>0</v>
      </c>
      <c r="M18" s="58">
        <v>0.2</v>
      </c>
      <c r="N18" s="52">
        <v>0</v>
      </c>
      <c r="O18" s="52">
        <f t="shared" si="1"/>
        <v>0</v>
      </c>
      <c r="P18" s="52">
        <f t="shared" si="2"/>
        <v>0</v>
      </c>
      <c r="Q18" s="64" t="s">
        <v>69</v>
      </c>
      <c r="R18" s="53"/>
    </row>
    <row r="19" spans="2:18" ht="20.100000000000001" customHeight="1" x14ac:dyDescent="0.25">
      <c r="B19" s="1" t="s">
        <v>70</v>
      </c>
      <c r="C19" s="11"/>
      <c r="D19" s="11"/>
      <c r="E19" s="54"/>
      <c r="F19" s="55"/>
      <c r="G19" s="48">
        <f t="shared" si="3"/>
        <v>0</v>
      </c>
      <c r="H19" s="11"/>
      <c r="I19" s="11"/>
      <c r="J19" s="54"/>
      <c r="K19" s="55"/>
      <c r="L19" s="50">
        <f t="shared" ref="L19:L20" si="4">SUM(H19:I19)</f>
        <v>0</v>
      </c>
      <c r="M19" s="17">
        <v>0</v>
      </c>
      <c r="N19" s="18">
        <v>0</v>
      </c>
      <c r="O19" s="18">
        <f>N19*3.6</f>
        <v>0</v>
      </c>
      <c r="P19" s="65">
        <f t="shared" si="2"/>
        <v>0</v>
      </c>
      <c r="Q19" s="26" t="s">
        <v>71</v>
      </c>
    </row>
    <row r="20" spans="2:18" ht="57.75" customHeight="1" x14ac:dyDescent="0.25">
      <c r="B20" s="1" t="s">
        <v>72</v>
      </c>
      <c r="C20" s="11"/>
      <c r="D20" s="11"/>
      <c r="E20" s="66"/>
      <c r="F20" s="67"/>
      <c r="G20" s="48">
        <f>SUM(C20:D20)</f>
        <v>0</v>
      </c>
      <c r="H20" s="11"/>
      <c r="I20" s="11"/>
      <c r="J20" s="54"/>
      <c r="K20" s="55"/>
      <c r="L20" s="50">
        <f t="shared" si="4"/>
        <v>0</v>
      </c>
      <c r="M20" s="17">
        <v>0.8</v>
      </c>
      <c r="N20" s="18">
        <v>94.93</v>
      </c>
      <c r="O20" s="65">
        <f t="shared" si="1"/>
        <v>341.74800000000005</v>
      </c>
      <c r="P20" s="52">
        <f t="shared" si="2"/>
        <v>0.34174800000000005</v>
      </c>
      <c r="Q20" s="26" t="s">
        <v>73</v>
      </c>
    </row>
    <row r="21" spans="2:18" ht="35.1" customHeight="1" x14ac:dyDescent="0.25">
      <c r="B21" s="35" t="s">
        <v>74</v>
      </c>
      <c r="C21" s="11"/>
      <c r="D21" s="11"/>
      <c r="E21" s="11"/>
      <c r="F21" s="11"/>
      <c r="G21" s="48">
        <f>SUM(C21:F21)</f>
        <v>0</v>
      </c>
      <c r="H21" s="11"/>
      <c r="I21" s="11"/>
      <c r="J21" s="11"/>
      <c r="K21" s="11"/>
      <c r="L21" s="50">
        <f>SUM(H21:K21)</f>
        <v>0</v>
      </c>
      <c r="M21" s="58">
        <v>2.5</v>
      </c>
      <c r="N21" s="52"/>
      <c r="O21" s="52">
        <v>553</v>
      </c>
      <c r="P21" s="52">
        <f t="shared" si="2"/>
        <v>0.55300000000000005</v>
      </c>
      <c r="Q21" s="68" t="s">
        <v>75</v>
      </c>
    </row>
    <row r="22" spans="2:18" ht="35.1" customHeight="1" x14ac:dyDescent="0.25">
      <c r="B22" s="35" t="s">
        <v>76</v>
      </c>
      <c r="C22" s="11"/>
      <c r="D22" s="11"/>
      <c r="E22" s="11"/>
      <c r="F22" s="11"/>
      <c r="G22" s="48">
        <f>IF(SUM(C22:F22)&gt;G21,G21,SUM(C22:F22))</f>
        <v>0</v>
      </c>
      <c r="H22" s="11"/>
      <c r="I22" s="11"/>
      <c r="J22" s="11"/>
      <c r="K22" s="11"/>
      <c r="L22" s="50">
        <f>IF(SUM(H22:K22)&gt;L21,L21,SUM(H22:K22))</f>
        <v>0</v>
      </c>
      <c r="M22" s="58">
        <v>2.5</v>
      </c>
      <c r="N22" s="52"/>
      <c r="O22" s="52">
        <v>553</v>
      </c>
      <c r="P22" s="52">
        <f t="shared" si="2"/>
        <v>0.55300000000000005</v>
      </c>
      <c r="Q22" s="68" t="s">
        <v>77</v>
      </c>
    </row>
    <row r="23" spans="2:18" ht="20.100000000000001" customHeight="1" x14ac:dyDescent="0.25">
      <c r="B23" s="262" t="s">
        <v>78</v>
      </c>
      <c r="C23" s="263"/>
      <c r="D23" s="263"/>
      <c r="E23" s="263"/>
      <c r="F23" s="264"/>
      <c r="G23" s="48">
        <f>SUM(G14:G20)</f>
        <v>0</v>
      </c>
      <c r="H23" s="265" t="s">
        <v>78</v>
      </c>
      <c r="I23" s="266"/>
      <c r="J23" s="266"/>
      <c r="K23" s="267"/>
      <c r="L23" s="50">
        <f>SUM(L14:L16)+SUM(L18:L20)</f>
        <v>0</v>
      </c>
      <c r="M23" s="69">
        <f>G23-L23</f>
        <v>0</v>
      </c>
      <c r="N23" s="70" t="s">
        <v>79</v>
      </c>
      <c r="O23" s="70"/>
      <c r="P23" s="71"/>
      <c r="R23" s="53"/>
    </row>
    <row r="24" spans="2:18" ht="20.100000000000001" customHeight="1" x14ac:dyDescent="0.25">
      <c r="B24" s="262" t="s">
        <v>80</v>
      </c>
      <c r="C24" s="263"/>
      <c r="D24" s="263"/>
      <c r="E24" s="263"/>
      <c r="F24" s="264"/>
      <c r="G24" s="48">
        <f>G21</f>
        <v>0</v>
      </c>
      <c r="H24" s="265" t="s">
        <v>80</v>
      </c>
      <c r="I24" s="266"/>
      <c r="J24" s="266"/>
      <c r="K24" s="267"/>
      <c r="L24" s="50">
        <f>L21</f>
        <v>0</v>
      </c>
      <c r="M24" s="69">
        <f>G24-L24</f>
        <v>0</v>
      </c>
      <c r="N24" s="70" t="s">
        <v>79</v>
      </c>
      <c r="O24" s="70"/>
      <c r="P24" s="71"/>
      <c r="R24" s="53"/>
    </row>
    <row r="25" spans="2:18" ht="20.100000000000001" customHeight="1" x14ac:dyDescent="0.25">
      <c r="B25" s="262" t="s">
        <v>81</v>
      </c>
      <c r="C25" s="263"/>
      <c r="D25" s="263"/>
      <c r="E25" s="263"/>
      <c r="F25" s="264"/>
      <c r="G25" s="48">
        <f>G22</f>
        <v>0</v>
      </c>
      <c r="H25" s="265" t="s">
        <v>82</v>
      </c>
      <c r="I25" s="266"/>
      <c r="J25" s="266"/>
      <c r="K25" s="267"/>
      <c r="L25" s="50">
        <f>L22</f>
        <v>0</v>
      </c>
      <c r="M25" s="69">
        <f>L25-G25</f>
        <v>0</v>
      </c>
      <c r="N25" s="70" t="s">
        <v>79</v>
      </c>
      <c r="O25" s="70"/>
      <c r="P25" s="71"/>
      <c r="R25" s="53"/>
    </row>
    <row r="26" spans="2:18" ht="20.100000000000001" customHeight="1" x14ac:dyDescent="0.25">
      <c r="B26" s="262" t="s">
        <v>83</v>
      </c>
      <c r="C26" s="263"/>
      <c r="D26" s="263"/>
      <c r="E26" s="263"/>
      <c r="F26" s="264"/>
      <c r="G26" s="48">
        <f>SUM(G14:G21)</f>
        <v>0</v>
      </c>
      <c r="H26" s="317" t="s">
        <v>84</v>
      </c>
      <c r="I26" s="317"/>
      <c r="J26" s="317"/>
      <c r="K26" s="317"/>
      <c r="L26" s="50">
        <f>SUM(L14:L21)</f>
        <v>0</v>
      </c>
      <c r="M26" s="69">
        <f>G26-L26</f>
        <v>0</v>
      </c>
      <c r="N26" s="72" t="s">
        <v>79</v>
      </c>
      <c r="O26" s="73" t="s">
        <v>170</v>
      </c>
    </row>
    <row r="27" spans="2:18" ht="20.100000000000001" customHeight="1" x14ac:dyDescent="0.25">
      <c r="B27" s="262" t="s">
        <v>85</v>
      </c>
      <c r="C27" s="263"/>
      <c r="D27" s="263"/>
      <c r="E27" s="263"/>
      <c r="F27" s="264"/>
      <c r="G27" s="48">
        <f>G14*$M$14+G15*$M$15+G16*$M$16+G17*$M$17+G18*$M$18+G20*$M$20+G21*$M$21-G22*$M$22+G19*$M$19</f>
        <v>0</v>
      </c>
      <c r="H27" s="317" t="s">
        <v>85</v>
      </c>
      <c r="I27" s="317"/>
      <c r="J27" s="317"/>
      <c r="K27" s="317"/>
      <c r="L27" s="50">
        <f>L14*$M$14+L15*$M$15+L16*$M$16+L17*$M$17+L18*$M$18+L20*$M$20+L21*$M$21-L22*$M$22+L19*$M$19</f>
        <v>0</v>
      </c>
      <c r="M27" s="69">
        <f>G27-L27</f>
        <v>0</v>
      </c>
      <c r="N27" s="72" t="s">
        <v>79</v>
      </c>
      <c r="O27" s="32" t="str">
        <f>IFERROR((1-L27/G27),"-")</f>
        <v>-</v>
      </c>
    </row>
    <row r="28" spans="2:18" ht="20.100000000000001" customHeight="1" x14ac:dyDescent="0.25">
      <c r="B28" s="262" t="s">
        <v>86</v>
      </c>
      <c r="C28" s="263"/>
      <c r="D28" s="263"/>
      <c r="E28" s="263"/>
      <c r="F28" s="264"/>
      <c r="G28" s="48">
        <f>(G14*$P$14+G15*$P$15+G16*$P$16+G17*$P$17+G18*$P$18+G19*$P$19+G20*$P$20+G21*$P$21-G22*$P$22)/1000</f>
        <v>0</v>
      </c>
      <c r="H28" s="317" t="s">
        <v>86</v>
      </c>
      <c r="I28" s="317"/>
      <c r="J28" s="317"/>
      <c r="K28" s="317"/>
      <c r="L28" s="50">
        <f>(L14*$P$14+L15*$P$15+L16*$P$16+L17*$P$17+L18*$P$18+L19*$P$19+L20*$P$20+L21*$P$21-L22*$P$22)/1000</f>
        <v>0</v>
      </c>
      <c r="M28" s="69">
        <f>G28-L28</f>
        <v>0</v>
      </c>
      <c r="N28" s="72" t="s">
        <v>36</v>
      </c>
      <c r="O28" s="72"/>
    </row>
    <row r="29" spans="2:18" ht="20.100000000000001" customHeight="1" x14ac:dyDescent="0.25">
      <c r="B29" s="318" t="s">
        <v>87</v>
      </c>
      <c r="C29" s="319"/>
      <c r="D29" s="319"/>
      <c r="E29" s="319"/>
      <c r="F29" s="319"/>
      <c r="G29" s="319"/>
      <c r="H29" s="319"/>
      <c r="I29" s="319"/>
      <c r="J29" s="319"/>
      <c r="K29" s="319"/>
      <c r="L29" s="320"/>
      <c r="M29" s="69"/>
      <c r="N29" s="72"/>
      <c r="O29" s="72"/>
    </row>
    <row r="30" spans="2:18" ht="20.100000000000001" customHeight="1" x14ac:dyDescent="0.25">
      <c r="B30" s="292" t="s">
        <v>88</v>
      </c>
      <c r="C30" s="293"/>
      <c r="D30" s="293"/>
      <c r="E30" s="74">
        <f>M23</f>
        <v>0</v>
      </c>
      <c r="F30" s="75" t="s">
        <v>79</v>
      </c>
      <c r="G30" s="294" t="s">
        <v>89</v>
      </c>
      <c r="H30" s="295"/>
      <c r="I30" s="295"/>
      <c r="J30" s="296"/>
      <c r="K30" s="74">
        <f>M26</f>
        <v>0</v>
      </c>
      <c r="L30" s="76" t="s">
        <v>79</v>
      </c>
      <c r="M30" s="69"/>
      <c r="N30" s="38"/>
      <c r="O30" s="38"/>
    </row>
    <row r="31" spans="2:18" ht="20.100000000000001" customHeight="1" x14ac:dyDescent="0.25">
      <c r="B31" s="292" t="s">
        <v>90</v>
      </c>
      <c r="C31" s="293"/>
      <c r="D31" s="293"/>
      <c r="E31" s="74">
        <f>M24</f>
        <v>0</v>
      </c>
      <c r="F31" s="75" t="s">
        <v>79</v>
      </c>
      <c r="G31" s="294" t="s">
        <v>91</v>
      </c>
      <c r="H31" s="295"/>
      <c r="I31" s="295"/>
      <c r="J31" s="296"/>
      <c r="K31" s="74">
        <f>M27</f>
        <v>0</v>
      </c>
      <c r="L31" s="76" t="s">
        <v>79</v>
      </c>
      <c r="M31" s="69"/>
      <c r="N31" s="38"/>
      <c r="O31" s="38"/>
    </row>
    <row r="32" spans="2:18" ht="20.100000000000001" customHeight="1" x14ac:dyDescent="0.25">
      <c r="B32" s="292" t="s">
        <v>92</v>
      </c>
      <c r="C32" s="293"/>
      <c r="D32" s="293"/>
      <c r="E32" s="74">
        <f>M25</f>
        <v>0</v>
      </c>
      <c r="F32" s="75" t="s">
        <v>79</v>
      </c>
      <c r="G32" s="294" t="s">
        <v>93</v>
      </c>
      <c r="H32" s="295"/>
      <c r="I32" s="295"/>
      <c r="J32" s="296"/>
      <c r="K32" s="74">
        <f>M28</f>
        <v>0</v>
      </c>
      <c r="L32" s="76" t="s">
        <v>36</v>
      </c>
      <c r="M32" s="69"/>
      <c r="N32" s="38"/>
      <c r="O32" s="38"/>
    </row>
    <row r="33" spans="2:18" ht="24.95" customHeight="1" x14ac:dyDescent="0.25">
      <c r="B33" s="309" t="s">
        <v>94</v>
      </c>
      <c r="C33" s="310"/>
      <c r="D33" s="310"/>
      <c r="E33" s="310"/>
      <c r="F33" s="310"/>
      <c r="G33" s="310"/>
      <c r="H33" s="310"/>
      <c r="I33" s="310"/>
      <c r="J33" s="310"/>
      <c r="K33" s="310"/>
      <c r="L33" s="310"/>
      <c r="R33" s="39" t="s">
        <v>0</v>
      </c>
    </row>
    <row r="34" spans="2:18" ht="24.95" customHeight="1" x14ac:dyDescent="0.25">
      <c r="B34" s="311" t="s">
        <v>39</v>
      </c>
      <c r="C34" s="313" t="s">
        <v>95</v>
      </c>
      <c r="D34" s="314"/>
      <c r="E34" s="259" t="s">
        <v>96</v>
      </c>
      <c r="F34" s="259"/>
      <c r="G34" s="259"/>
      <c r="H34" s="297" t="s">
        <v>97</v>
      </c>
      <c r="I34" s="297"/>
      <c r="J34" s="297"/>
      <c r="K34" s="297"/>
      <c r="L34" s="297"/>
      <c r="R34" s="39" t="s">
        <v>1</v>
      </c>
    </row>
    <row r="35" spans="2:18" ht="50.1" customHeight="1" x14ac:dyDescent="0.25">
      <c r="B35" s="312"/>
      <c r="C35" s="315"/>
      <c r="D35" s="316"/>
      <c r="E35" s="260" t="s">
        <v>98</v>
      </c>
      <c r="F35" s="261"/>
      <c r="G35" s="77" t="s">
        <v>99</v>
      </c>
      <c r="H35" s="298" t="s">
        <v>100</v>
      </c>
      <c r="I35" s="298"/>
      <c r="J35" s="298"/>
      <c r="K35" s="79" t="s">
        <v>182</v>
      </c>
      <c r="L35" s="79" t="s">
        <v>101</v>
      </c>
      <c r="R35" s="39" t="s">
        <v>163</v>
      </c>
    </row>
    <row r="36" spans="2:18" ht="39.950000000000003" customHeight="1" x14ac:dyDescent="0.25">
      <c r="B36" s="80">
        <v>1</v>
      </c>
      <c r="C36" s="242" t="s">
        <v>102</v>
      </c>
      <c r="D36" s="243"/>
      <c r="E36" s="237"/>
      <c r="F36" s="253"/>
      <c r="G36" s="2"/>
      <c r="H36" s="285"/>
      <c r="I36" s="285"/>
      <c r="J36" s="285"/>
      <c r="K36" s="23"/>
      <c r="L36" s="81"/>
      <c r="M36" s="307" t="s">
        <v>174</v>
      </c>
      <c r="N36" s="308"/>
      <c r="O36" s="308"/>
      <c r="P36" s="82"/>
      <c r="R36" s="39" t="s">
        <v>164</v>
      </c>
    </row>
    <row r="37" spans="2:18" ht="39.950000000000003" customHeight="1" x14ac:dyDescent="0.25">
      <c r="B37" s="80">
        <v>2</v>
      </c>
      <c r="C37" s="242" t="s">
        <v>162</v>
      </c>
      <c r="D37" s="243"/>
      <c r="E37" s="237"/>
      <c r="F37" s="253"/>
      <c r="G37" s="2"/>
      <c r="H37" s="285"/>
      <c r="I37" s="285"/>
      <c r="J37" s="285"/>
      <c r="K37" s="3"/>
      <c r="L37" s="79"/>
      <c r="M37" s="307"/>
      <c r="N37" s="308"/>
      <c r="O37" s="308"/>
      <c r="P37" s="82"/>
    </row>
    <row r="38" spans="2:18" ht="39.950000000000003" customHeight="1" x14ac:dyDescent="0.25">
      <c r="B38" s="80">
        <v>3</v>
      </c>
      <c r="C38" s="242" t="s">
        <v>103</v>
      </c>
      <c r="D38" s="243"/>
      <c r="E38" s="237"/>
      <c r="F38" s="253"/>
      <c r="G38" s="2"/>
      <c r="H38" s="285"/>
      <c r="I38" s="285"/>
      <c r="J38" s="285"/>
      <c r="K38" s="3"/>
      <c r="L38" s="79"/>
      <c r="M38" s="307"/>
      <c r="N38" s="308"/>
      <c r="O38" s="308"/>
      <c r="P38" s="82"/>
    </row>
    <row r="39" spans="2:18" ht="39.950000000000003" customHeight="1" x14ac:dyDescent="0.25">
      <c r="B39" s="80">
        <v>4</v>
      </c>
      <c r="C39" s="242" t="s">
        <v>104</v>
      </c>
      <c r="D39" s="243"/>
      <c r="E39" s="237"/>
      <c r="F39" s="253"/>
      <c r="G39" s="2"/>
      <c r="H39" s="285"/>
      <c r="I39" s="285"/>
      <c r="J39" s="285"/>
      <c r="K39" s="3"/>
      <c r="L39" s="79"/>
      <c r="M39" s="307"/>
      <c r="N39" s="308"/>
      <c r="O39" s="308"/>
      <c r="P39" s="82"/>
    </row>
    <row r="40" spans="2:18" ht="39.950000000000003" customHeight="1" x14ac:dyDescent="0.25">
      <c r="B40" s="80">
        <v>5</v>
      </c>
      <c r="C40" s="242" t="s">
        <v>105</v>
      </c>
      <c r="D40" s="243"/>
      <c r="E40" s="237"/>
      <c r="F40" s="253"/>
      <c r="G40" s="2"/>
      <c r="H40" s="285"/>
      <c r="I40" s="285"/>
      <c r="J40" s="285"/>
      <c r="K40" s="25"/>
      <c r="L40" s="83"/>
      <c r="M40" s="307"/>
      <c r="N40" s="308"/>
      <c r="O40" s="308"/>
      <c r="P40" s="82"/>
    </row>
    <row r="41" spans="2:18" ht="39.950000000000003" customHeight="1" x14ac:dyDescent="0.25">
      <c r="B41" s="80">
        <v>6</v>
      </c>
      <c r="C41" s="242" t="s">
        <v>106</v>
      </c>
      <c r="D41" s="243"/>
      <c r="E41" s="237"/>
      <c r="F41" s="253"/>
      <c r="G41" s="2"/>
      <c r="H41" s="246"/>
      <c r="I41" s="246"/>
      <c r="J41" s="246"/>
      <c r="K41" s="246"/>
      <c r="L41" s="246"/>
    </row>
    <row r="42" spans="2:18" ht="39.950000000000003" customHeight="1" x14ac:dyDescent="0.25">
      <c r="B42" s="80">
        <v>7</v>
      </c>
      <c r="C42" s="242" t="s">
        <v>107</v>
      </c>
      <c r="D42" s="243"/>
      <c r="E42" s="237"/>
      <c r="F42" s="253"/>
      <c r="G42" s="2"/>
      <c r="H42" s="246"/>
      <c r="I42" s="246"/>
      <c r="J42" s="246"/>
      <c r="K42" s="246"/>
      <c r="L42" s="246"/>
    </row>
    <row r="43" spans="2:18" ht="39.950000000000003" customHeight="1" x14ac:dyDescent="0.25">
      <c r="B43" s="80">
        <v>8</v>
      </c>
      <c r="C43" s="289" t="s">
        <v>108</v>
      </c>
      <c r="D43" s="289"/>
      <c r="E43" s="237"/>
      <c r="F43" s="253"/>
      <c r="G43" s="2"/>
      <c r="H43" s="246"/>
      <c r="I43" s="246"/>
      <c r="J43" s="246"/>
      <c r="K43" s="246"/>
      <c r="L43" s="246"/>
    </row>
    <row r="44" spans="2:18" ht="39.950000000000003" customHeight="1" x14ac:dyDescent="0.25">
      <c r="B44" s="80">
        <v>9</v>
      </c>
      <c r="C44" s="289" t="s">
        <v>158</v>
      </c>
      <c r="D44" s="289"/>
      <c r="E44" s="237"/>
      <c r="F44" s="253"/>
      <c r="G44" s="2"/>
      <c r="H44" s="246"/>
      <c r="I44" s="246"/>
      <c r="J44" s="246"/>
      <c r="K44" s="246"/>
      <c r="L44" s="246"/>
    </row>
    <row r="45" spans="2:18" ht="39.950000000000003" customHeight="1" x14ac:dyDescent="0.25">
      <c r="B45" s="84">
        <v>10</v>
      </c>
      <c r="C45" s="280" t="s">
        <v>154</v>
      </c>
      <c r="D45" s="280"/>
      <c r="E45" s="237"/>
      <c r="F45" s="253"/>
      <c r="G45" s="2"/>
      <c r="H45" s="246"/>
      <c r="I45" s="246"/>
      <c r="J45" s="246"/>
      <c r="K45" s="246"/>
      <c r="L45" s="246"/>
    </row>
    <row r="46" spans="2:18" ht="39.950000000000003" customHeight="1" x14ac:dyDescent="0.25">
      <c r="B46" s="80">
        <v>11</v>
      </c>
      <c r="C46" s="247" t="s">
        <v>165</v>
      </c>
      <c r="D46" s="248"/>
      <c r="E46" s="242" t="s">
        <v>109</v>
      </c>
      <c r="F46" s="243"/>
      <c r="G46" s="2"/>
      <c r="H46" s="246"/>
      <c r="I46" s="246"/>
      <c r="J46" s="246"/>
      <c r="K46" s="85" t="s">
        <v>110</v>
      </c>
      <c r="L46" s="3"/>
      <c r="M46" s="86" t="s">
        <v>24</v>
      </c>
    </row>
    <row r="47" spans="2:18" ht="39.950000000000003" customHeight="1" x14ac:dyDescent="0.25">
      <c r="B47" s="80">
        <v>12</v>
      </c>
      <c r="C47" s="249"/>
      <c r="D47" s="250"/>
      <c r="E47" s="242" t="s">
        <v>111</v>
      </c>
      <c r="F47" s="243"/>
      <c r="G47" s="2"/>
      <c r="H47" s="246"/>
      <c r="I47" s="246"/>
      <c r="J47" s="246"/>
      <c r="K47" s="85" t="s">
        <v>112</v>
      </c>
      <c r="L47" s="3"/>
      <c r="M47" s="86" t="s">
        <v>9</v>
      </c>
    </row>
    <row r="48" spans="2:18" ht="39.950000000000003" customHeight="1" x14ac:dyDescent="0.25">
      <c r="B48" s="80">
        <v>13</v>
      </c>
      <c r="C48" s="249"/>
      <c r="D48" s="250"/>
      <c r="E48" s="242" t="s">
        <v>113</v>
      </c>
      <c r="F48" s="243"/>
      <c r="G48" s="2"/>
      <c r="H48" s="246"/>
      <c r="I48" s="246"/>
      <c r="J48" s="246"/>
      <c r="K48" s="87" t="s">
        <v>114</v>
      </c>
      <c r="L48" s="3"/>
      <c r="M48" s="86" t="s">
        <v>21</v>
      </c>
    </row>
    <row r="49" spans="2:17" ht="39.950000000000003" customHeight="1" x14ac:dyDescent="0.25">
      <c r="B49" s="80">
        <v>14</v>
      </c>
      <c r="C49" s="251"/>
      <c r="D49" s="252"/>
      <c r="E49" s="244" t="s">
        <v>115</v>
      </c>
      <c r="F49" s="245"/>
      <c r="G49" s="2"/>
      <c r="H49" s="246"/>
      <c r="I49" s="246"/>
      <c r="J49" s="246"/>
      <c r="K49" s="88" t="s">
        <v>197</v>
      </c>
      <c r="L49" s="10"/>
      <c r="M49" s="38" t="s">
        <v>198</v>
      </c>
    </row>
    <row r="50" spans="2:17" ht="39.950000000000003" customHeight="1" x14ac:dyDescent="0.25">
      <c r="B50" s="80">
        <v>15</v>
      </c>
      <c r="C50" s="242" t="s">
        <v>179</v>
      </c>
      <c r="D50" s="254"/>
      <c r="E50" s="254"/>
      <c r="F50" s="243"/>
      <c r="G50" s="2"/>
      <c r="H50" s="237"/>
      <c r="I50" s="238"/>
      <c r="J50" s="253"/>
      <c r="K50" s="88" t="s">
        <v>181</v>
      </c>
      <c r="L50" s="19"/>
      <c r="M50" s="290" t="s">
        <v>180</v>
      </c>
      <c r="N50" s="291"/>
      <c r="O50" s="291"/>
      <c r="P50" s="291"/>
      <c r="Q50" s="291"/>
    </row>
    <row r="51" spans="2:17" ht="24.95" customHeight="1" x14ac:dyDescent="0.25">
      <c r="B51" s="286" t="s">
        <v>183</v>
      </c>
      <c r="C51" s="286"/>
      <c r="D51" s="286"/>
      <c r="E51" s="286"/>
      <c r="F51" s="286"/>
      <c r="G51" s="286"/>
      <c r="H51" s="286"/>
      <c r="I51" s="286"/>
      <c r="J51" s="286"/>
      <c r="K51" s="286"/>
      <c r="L51" s="286"/>
      <c r="M51" s="38"/>
    </row>
    <row r="52" spans="2:17" ht="39.950000000000003" customHeight="1" x14ac:dyDescent="0.25">
      <c r="B52" s="89" t="s">
        <v>39</v>
      </c>
      <c r="C52" s="240" t="s">
        <v>116</v>
      </c>
      <c r="D52" s="240"/>
      <c r="E52" s="240"/>
      <c r="F52" s="240"/>
      <c r="G52" s="90" t="s">
        <v>117</v>
      </c>
      <c r="H52" s="240" t="s">
        <v>118</v>
      </c>
      <c r="I52" s="240"/>
      <c r="J52" s="240"/>
      <c r="K52" s="240"/>
      <c r="L52" s="240"/>
      <c r="M52" s="38"/>
    </row>
    <row r="53" spans="2:17" ht="39.950000000000003" customHeight="1" x14ac:dyDescent="0.25">
      <c r="B53" s="91">
        <v>16</v>
      </c>
      <c r="C53" s="239" t="s">
        <v>201</v>
      </c>
      <c r="D53" s="239"/>
      <c r="E53" s="239"/>
      <c r="F53" s="239"/>
      <c r="G53" s="4"/>
      <c r="H53" s="241"/>
      <c r="I53" s="241"/>
      <c r="J53" s="241"/>
      <c r="K53" s="241"/>
      <c r="L53" s="241"/>
      <c r="M53" s="255"/>
      <c r="N53" s="256"/>
    </row>
    <row r="54" spans="2:17" ht="24.95" customHeight="1" x14ac:dyDescent="0.25">
      <c r="B54" s="287" t="s">
        <v>119</v>
      </c>
      <c r="C54" s="287"/>
      <c r="D54" s="287"/>
      <c r="E54" s="287"/>
      <c r="F54" s="287"/>
      <c r="G54" s="287"/>
      <c r="H54" s="287"/>
      <c r="I54" s="287"/>
      <c r="J54" s="288" t="s">
        <v>166</v>
      </c>
      <c r="K54" s="288"/>
      <c r="L54" s="288"/>
    </row>
    <row r="55" spans="2:17" ht="24.95" customHeight="1" x14ac:dyDescent="0.25">
      <c r="B55" s="287"/>
      <c r="C55" s="287"/>
      <c r="D55" s="287"/>
      <c r="E55" s="287"/>
      <c r="F55" s="287"/>
      <c r="G55" s="287"/>
      <c r="H55" s="287"/>
      <c r="I55" s="287"/>
      <c r="J55" s="288"/>
      <c r="K55" s="288"/>
      <c r="L55" s="288"/>
    </row>
    <row r="56" spans="2:17" ht="24.95" customHeight="1" x14ac:dyDescent="0.25">
      <c r="B56" s="287"/>
      <c r="C56" s="287"/>
      <c r="D56" s="287"/>
      <c r="E56" s="287"/>
      <c r="F56" s="287"/>
      <c r="G56" s="287"/>
      <c r="H56" s="287"/>
      <c r="I56" s="287"/>
      <c r="J56" s="288"/>
      <c r="K56" s="288"/>
      <c r="L56" s="288"/>
    </row>
    <row r="57" spans="2:17" ht="63.75" customHeight="1" x14ac:dyDescent="0.25">
      <c r="B57" s="199" t="s">
        <v>167</v>
      </c>
      <c r="C57" s="199"/>
      <c r="D57" s="199"/>
      <c r="E57" s="199"/>
      <c r="F57" s="199"/>
      <c r="G57" s="199"/>
      <c r="H57" s="199"/>
      <c r="I57" s="199"/>
      <c r="J57" s="199"/>
      <c r="K57" s="199"/>
      <c r="L57" s="199"/>
    </row>
    <row r="58" spans="2:17" ht="24.95" customHeight="1" x14ac:dyDescent="0.25">
      <c r="B58" s="92"/>
      <c r="C58" s="92"/>
      <c r="D58" s="92"/>
      <c r="E58" s="92"/>
      <c r="F58" s="92"/>
      <c r="G58" s="92"/>
      <c r="H58" s="92"/>
      <c r="I58" s="92"/>
      <c r="J58" s="92"/>
      <c r="K58" s="92"/>
      <c r="L58" s="92"/>
    </row>
    <row r="59" spans="2:17" ht="24.95" customHeight="1" x14ac:dyDescent="0.25">
      <c r="B59" s="92"/>
      <c r="C59" s="92"/>
      <c r="D59" s="92"/>
      <c r="E59" s="92"/>
      <c r="F59" s="92"/>
      <c r="G59" s="92"/>
      <c r="H59" s="92"/>
      <c r="I59" s="92"/>
      <c r="J59" s="92"/>
      <c r="K59" s="92"/>
      <c r="L59" s="92"/>
    </row>
    <row r="60" spans="2:17" ht="24.95" customHeight="1" x14ac:dyDescent="0.25">
      <c r="B60" s="92"/>
      <c r="C60" s="92"/>
      <c r="D60" s="92"/>
      <c r="E60" s="92"/>
      <c r="F60" s="92"/>
      <c r="G60" s="92"/>
      <c r="H60" s="92"/>
      <c r="I60" s="92"/>
      <c r="J60" s="92"/>
      <c r="K60" s="92"/>
      <c r="L60" s="92"/>
    </row>
    <row r="61" spans="2:17" ht="24.95" customHeight="1" x14ac:dyDescent="0.25">
      <c r="B61" s="92"/>
      <c r="C61" s="92"/>
      <c r="D61" s="92"/>
      <c r="E61" s="92"/>
      <c r="F61" s="92"/>
      <c r="G61" s="92"/>
      <c r="H61" s="92"/>
      <c r="I61" s="92"/>
      <c r="J61" s="92"/>
      <c r="K61" s="92"/>
      <c r="L61" s="92"/>
    </row>
    <row r="62" spans="2:17" ht="24.95" customHeight="1" x14ac:dyDescent="0.25"/>
    <row r="63" spans="2:17" ht="24.95" customHeight="1" x14ac:dyDescent="0.25"/>
    <row r="64" spans="2:17" ht="24.95" customHeight="1" x14ac:dyDescent="0.25"/>
    <row r="65" customFormat="1" ht="24.95" customHeight="1" x14ac:dyDescent="0.25"/>
    <row r="66" customFormat="1" ht="24.95" customHeight="1" x14ac:dyDescent="0.25"/>
    <row r="67" customFormat="1" ht="24.95" customHeight="1" x14ac:dyDescent="0.25"/>
    <row r="68" customFormat="1" ht="24.95" customHeight="1" x14ac:dyDescent="0.25"/>
    <row r="69" customFormat="1" ht="24.95" customHeight="1" x14ac:dyDescent="0.25"/>
    <row r="70" customFormat="1" ht="24.95" customHeight="1" x14ac:dyDescent="0.25"/>
    <row r="71" customFormat="1" ht="24.95" customHeight="1" x14ac:dyDescent="0.25"/>
    <row r="72" customFormat="1" ht="24.95" customHeight="1" x14ac:dyDescent="0.25"/>
    <row r="73" customFormat="1" ht="24.95" customHeight="1" x14ac:dyDescent="0.25"/>
    <row r="74" customFormat="1" ht="24.95" customHeight="1" x14ac:dyDescent="0.25"/>
    <row r="75" customFormat="1" ht="24.95" customHeight="1" x14ac:dyDescent="0.25"/>
    <row r="76" customFormat="1" ht="24.95" customHeight="1" x14ac:dyDescent="0.25"/>
    <row r="77" customFormat="1" ht="24.95" customHeight="1" x14ac:dyDescent="0.25"/>
    <row r="78" customFormat="1" ht="24.95" customHeight="1" x14ac:dyDescent="0.25"/>
    <row r="79" customFormat="1" ht="24.95" customHeight="1" x14ac:dyDescent="0.25"/>
    <row r="80" customFormat="1" ht="24.95" customHeight="1" x14ac:dyDescent="0.25"/>
    <row r="81" customFormat="1" ht="24.95" customHeight="1" x14ac:dyDescent="0.25"/>
    <row r="82" customFormat="1" ht="24.95" customHeight="1" x14ac:dyDescent="0.25"/>
    <row r="83" customFormat="1" ht="24.95" customHeight="1" x14ac:dyDescent="0.25"/>
    <row r="84" customFormat="1" ht="24.95" customHeight="1" x14ac:dyDescent="0.25"/>
    <row r="85" customFormat="1" ht="24.95" customHeight="1" x14ac:dyDescent="0.25"/>
    <row r="86" customFormat="1" ht="24.95" customHeight="1" x14ac:dyDescent="0.25"/>
    <row r="87" customFormat="1" ht="24.95" customHeight="1" x14ac:dyDescent="0.25"/>
    <row r="88" customFormat="1" ht="24.95" customHeight="1" x14ac:dyDescent="0.25"/>
    <row r="89" customFormat="1" ht="24.95" customHeight="1" x14ac:dyDescent="0.25"/>
    <row r="90" customFormat="1" ht="24.95" customHeight="1" x14ac:dyDescent="0.25"/>
    <row r="91" customFormat="1" ht="24.95" customHeight="1" x14ac:dyDescent="0.25"/>
    <row r="92" customFormat="1" ht="24.95" customHeight="1" x14ac:dyDescent="0.25"/>
    <row r="93" customFormat="1" ht="24.95" customHeight="1" x14ac:dyDescent="0.25"/>
    <row r="94" customFormat="1" ht="24.95" customHeight="1" x14ac:dyDescent="0.25"/>
    <row r="95" customFormat="1" ht="24.95" customHeight="1" x14ac:dyDescent="0.25"/>
    <row r="96" customFormat="1" ht="24.95" customHeight="1" x14ac:dyDescent="0.25"/>
    <row r="97" customFormat="1" ht="24.95" customHeight="1" x14ac:dyDescent="0.25"/>
    <row r="98" customFormat="1" ht="24.95" customHeight="1" x14ac:dyDescent="0.25"/>
    <row r="99" customFormat="1" ht="24.95" customHeight="1" x14ac:dyDescent="0.25"/>
    <row r="100" customFormat="1" ht="24.95" customHeight="1" x14ac:dyDescent="0.25"/>
    <row r="101" customFormat="1" ht="24.95" customHeight="1" x14ac:dyDescent="0.25"/>
    <row r="102" customFormat="1" ht="24.95" customHeight="1" x14ac:dyDescent="0.25"/>
    <row r="103" customFormat="1" ht="24.95" customHeight="1" x14ac:dyDescent="0.25"/>
    <row r="104" customFormat="1" ht="24.95" customHeight="1" x14ac:dyDescent="0.25"/>
    <row r="105" customFormat="1" ht="24.95" customHeight="1" x14ac:dyDescent="0.25"/>
    <row r="106" customFormat="1" ht="24.95" customHeight="1" x14ac:dyDescent="0.25"/>
    <row r="107" customFormat="1" ht="24.95" customHeight="1" x14ac:dyDescent="0.25"/>
    <row r="108" customFormat="1" ht="24.95" customHeight="1" x14ac:dyDescent="0.25"/>
    <row r="109" customFormat="1" ht="24.95" customHeight="1" x14ac:dyDescent="0.25"/>
    <row r="110" customFormat="1" ht="24.95" customHeight="1" x14ac:dyDescent="0.25"/>
    <row r="111" customFormat="1" ht="24.95" customHeight="1" x14ac:dyDescent="0.25"/>
    <row r="112" customFormat="1" ht="24.95" customHeight="1" x14ac:dyDescent="0.25"/>
    <row r="113" customFormat="1" ht="24.95" customHeight="1" x14ac:dyDescent="0.25"/>
    <row r="114" customFormat="1" ht="24.95" customHeight="1" x14ac:dyDescent="0.25"/>
    <row r="115" customFormat="1" ht="24.95" customHeight="1" x14ac:dyDescent="0.25"/>
    <row r="116" customFormat="1" ht="24.95" customHeight="1" x14ac:dyDescent="0.25"/>
    <row r="117" customFormat="1" ht="24.95" customHeight="1" x14ac:dyDescent="0.25"/>
    <row r="118" customFormat="1" ht="24.95" customHeight="1" x14ac:dyDescent="0.25"/>
    <row r="119" customFormat="1" ht="24.95" customHeight="1" x14ac:dyDescent="0.25"/>
    <row r="120" customFormat="1" ht="24.95" customHeight="1" x14ac:dyDescent="0.25"/>
    <row r="121" customFormat="1" ht="24.95" customHeight="1" x14ac:dyDescent="0.25"/>
    <row r="122" customFormat="1" ht="24.95" customHeight="1" x14ac:dyDescent="0.25"/>
    <row r="123" customFormat="1" ht="24.95" customHeight="1" x14ac:dyDescent="0.25"/>
    <row r="124" customFormat="1" ht="24.95" customHeight="1" x14ac:dyDescent="0.25"/>
    <row r="125" customFormat="1" ht="24.95" customHeight="1" x14ac:dyDescent="0.25"/>
    <row r="126" customFormat="1" ht="24.95" customHeight="1" x14ac:dyDescent="0.25"/>
    <row r="127" customFormat="1" ht="24.95" customHeight="1" x14ac:dyDescent="0.25"/>
    <row r="128" customFormat="1" ht="24.95" customHeight="1" x14ac:dyDescent="0.25"/>
    <row r="129" customFormat="1" ht="24.95" customHeight="1" x14ac:dyDescent="0.25"/>
    <row r="130" customFormat="1" ht="24.95" customHeight="1" x14ac:dyDescent="0.25"/>
    <row r="131" customFormat="1" ht="24.95" customHeight="1" x14ac:dyDescent="0.25"/>
    <row r="132" customFormat="1" ht="24.95" customHeight="1" x14ac:dyDescent="0.25"/>
    <row r="133" customFormat="1" ht="24.95" customHeight="1" x14ac:dyDescent="0.25"/>
    <row r="134" customFormat="1" ht="24.95" customHeight="1" x14ac:dyDescent="0.25"/>
    <row r="135" customFormat="1" ht="24.95" customHeight="1" x14ac:dyDescent="0.25"/>
    <row r="136" customFormat="1" ht="24.95" customHeight="1" x14ac:dyDescent="0.25"/>
    <row r="137" customFormat="1" ht="24.95" customHeight="1" x14ac:dyDescent="0.25"/>
    <row r="138" customFormat="1" ht="24.95" customHeight="1" x14ac:dyDescent="0.25"/>
    <row r="139" customFormat="1" ht="24.95" customHeight="1" x14ac:dyDescent="0.25"/>
    <row r="140" customFormat="1" ht="24.95" customHeight="1" x14ac:dyDescent="0.25"/>
    <row r="141" customFormat="1" ht="24.95" customHeight="1" x14ac:dyDescent="0.25"/>
    <row r="142" customFormat="1" ht="24.95" customHeight="1" x14ac:dyDescent="0.25"/>
    <row r="143" customFormat="1" ht="24.95" customHeight="1" x14ac:dyDescent="0.25"/>
    <row r="144" customFormat="1" ht="24.95" customHeight="1" x14ac:dyDescent="0.25"/>
    <row r="145" customFormat="1" ht="24.95" customHeight="1" x14ac:dyDescent="0.25"/>
    <row r="146" customFormat="1" ht="24.95" customHeight="1" x14ac:dyDescent="0.25"/>
    <row r="147" customFormat="1" ht="24.95" customHeight="1" x14ac:dyDescent="0.25"/>
    <row r="148" customFormat="1" ht="24.95" customHeight="1" x14ac:dyDescent="0.25"/>
    <row r="149" customFormat="1" ht="24.95" customHeight="1" x14ac:dyDescent="0.25"/>
    <row r="150" customFormat="1" ht="24.95" customHeight="1" x14ac:dyDescent="0.25"/>
    <row r="151" customFormat="1" ht="24.95" customHeight="1" x14ac:dyDescent="0.25"/>
    <row r="152" customFormat="1" ht="24.95" customHeight="1" x14ac:dyDescent="0.25"/>
    <row r="153" customFormat="1" ht="24.95" customHeight="1" x14ac:dyDescent="0.25"/>
    <row r="154" customFormat="1" ht="24.95" customHeight="1" x14ac:dyDescent="0.25"/>
  </sheetData>
  <sheetProtection algorithmName="SHA-512" hashValue="xwJuVEQ9H5f5oBhOGlWUSa2SIz3gvYHgw5csU77ubQQja4XyoubCcD7Jf9Ziyp3jyy3aeOKhd7EevGtRTbuktg==" saltValue="arj30aREEtBnDn4lZ3gWuA==" spinCount="100000" sheet="1" objects="1" formatColumns="0" formatRows="0"/>
  <mergeCells count="107">
    <mergeCell ref="B2:C2"/>
    <mergeCell ref="D2:L2"/>
    <mergeCell ref="B3:L3"/>
    <mergeCell ref="B4:L4"/>
    <mergeCell ref="B5:D5"/>
    <mergeCell ref="E5:L5"/>
    <mergeCell ref="B9:C9"/>
    <mergeCell ref="E9:F9"/>
    <mergeCell ref="G9:L9"/>
    <mergeCell ref="M9:Q9"/>
    <mergeCell ref="B10:C10"/>
    <mergeCell ref="G10:L10"/>
    <mergeCell ref="M10:Q10"/>
    <mergeCell ref="M5:Q8"/>
    <mergeCell ref="B6:D6"/>
    <mergeCell ref="E6:H6"/>
    <mergeCell ref="B7:C7"/>
    <mergeCell ref="E7:F7"/>
    <mergeCell ref="I7:J7"/>
    <mergeCell ref="B8:C8"/>
    <mergeCell ref="E8:F8"/>
    <mergeCell ref="I8:J8"/>
    <mergeCell ref="B23:F23"/>
    <mergeCell ref="H23:K23"/>
    <mergeCell ref="B24:F24"/>
    <mergeCell ref="H24:K24"/>
    <mergeCell ref="B25:F25"/>
    <mergeCell ref="H25:K25"/>
    <mergeCell ref="B11:L11"/>
    <mergeCell ref="M11:Q11"/>
    <mergeCell ref="C12:G12"/>
    <mergeCell ref="H12:L12"/>
    <mergeCell ref="M12:M13"/>
    <mergeCell ref="N12:P12"/>
    <mergeCell ref="Q12:Q17"/>
    <mergeCell ref="B29:L29"/>
    <mergeCell ref="B30:D30"/>
    <mergeCell ref="G30:J30"/>
    <mergeCell ref="B31:D31"/>
    <mergeCell ref="G31:J31"/>
    <mergeCell ref="B32:D32"/>
    <mergeCell ref="G32:J32"/>
    <mergeCell ref="B26:F26"/>
    <mergeCell ref="H26:K26"/>
    <mergeCell ref="B27:F27"/>
    <mergeCell ref="H27:K27"/>
    <mergeCell ref="B28:F28"/>
    <mergeCell ref="H28:K28"/>
    <mergeCell ref="M36:O40"/>
    <mergeCell ref="C37:D37"/>
    <mergeCell ref="E37:F37"/>
    <mergeCell ref="H37:J37"/>
    <mergeCell ref="C38:D38"/>
    <mergeCell ref="E38:F38"/>
    <mergeCell ref="H38:J38"/>
    <mergeCell ref="B33:L33"/>
    <mergeCell ref="B34:B35"/>
    <mergeCell ref="C34:D35"/>
    <mergeCell ref="E34:G34"/>
    <mergeCell ref="H34:L34"/>
    <mergeCell ref="E35:F35"/>
    <mergeCell ref="H35:J35"/>
    <mergeCell ref="C39:D39"/>
    <mergeCell ref="E39:F39"/>
    <mergeCell ref="H39:J39"/>
    <mergeCell ref="C40:D40"/>
    <mergeCell ref="E40:F40"/>
    <mergeCell ref="H40:J40"/>
    <mergeCell ref="C36:D36"/>
    <mergeCell ref="E36:F36"/>
    <mergeCell ref="H36:J36"/>
    <mergeCell ref="C43:D43"/>
    <mergeCell ref="E43:F43"/>
    <mergeCell ref="H43:L43"/>
    <mergeCell ref="C44:D44"/>
    <mergeCell ref="E44:F44"/>
    <mergeCell ref="H44:L44"/>
    <mergeCell ref="C41:D41"/>
    <mergeCell ref="E41:F41"/>
    <mergeCell ref="H41:L41"/>
    <mergeCell ref="C42:D42"/>
    <mergeCell ref="E42:F42"/>
    <mergeCell ref="H42:L42"/>
    <mergeCell ref="C45:D45"/>
    <mergeCell ref="E45:F45"/>
    <mergeCell ref="H45:L45"/>
    <mergeCell ref="C46:D49"/>
    <mergeCell ref="E46:F46"/>
    <mergeCell ref="H46:J46"/>
    <mergeCell ref="E47:F47"/>
    <mergeCell ref="H47:J47"/>
    <mergeCell ref="E48:F48"/>
    <mergeCell ref="H48:J48"/>
    <mergeCell ref="B57:L57"/>
    <mergeCell ref="C52:F52"/>
    <mergeCell ref="H52:L52"/>
    <mergeCell ref="C53:F53"/>
    <mergeCell ref="H53:L53"/>
    <mergeCell ref="M53:N53"/>
    <mergeCell ref="B54:I56"/>
    <mergeCell ref="J54:L56"/>
    <mergeCell ref="E49:F49"/>
    <mergeCell ref="H49:J49"/>
    <mergeCell ref="C50:F50"/>
    <mergeCell ref="H50:J50"/>
    <mergeCell ref="M50:Q50"/>
    <mergeCell ref="B51:L51"/>
  </mergeCells>
  <conditionalFormatting sqref="D8">
    <cfRule type="cellIs" dxfId="191" priority="1" operator="equal">
      <formula>"TAK"</formula>
    </cfRule>
    <cfRule type="cellIs" dxfId="190" priority="2" operator="equal">
      <formula>"NIE"</formula>
    </cfRule>
  </conditionalFormatting>
  <conditionalFormatting sqref="E9 G9">
    <cfRule type="expression" dxfId="189" priority="22">
      <formula>#REF!="NIE"</formula>
    </cfRule>
  </conditionalFormatting>
  <conditionalFormatting sqref="E9:L9">
    <cfRule type="expression" dxfId="188" priority="17">
      <formula>$D$9="NIE"</formula>
    </cfRule>
  </conditionalFormatting>
  <conditionalFormatting sqref="H53">
    <cfRule type="expression" dxfId="187" priority="23">
      <formula>G53="NIE"</formula>
    </cfRule>
  </conditionalFormatting>
  <conditionalFormatting sqref="H36:L36">
    <cfRule type="expression" dxfId="186" priority="16">
      <formula>C36="NIE"</formula>
    </cfRule>
    <cfRule type="expression" dxfId="185" priority="19">
      <formula>$G$36="NIE"</formula>
    </cfRule>
    <cfRule type="expression" dxfId="184" priority="20">
      <formula>$G$36</formula>
    </cfRule>
    <cfRule type="expression" dxfId="183" priority="21">
      <formula>"$G$36=NIE"</formula>
    </cfRule>
  </conditionalFormatting>
  <conditionalFormatting sqref="H37:L37">
    <cfRule type="expression" dxfId="182" priority="15">
      <formula>$G$37="NIE"</formula>
    </cfRule>
  </conditionalFormatting>
  <conditionalFormatting sqref="H38:L38">
    <cfRule type="expression" dxfId="181" priority="14">
      <formula>$G$38="NIE"</formula>
    </cfRule>
  </conditionalFormatting>
  <conditionalFormatting sqref="H39:L39">
    <cfRule type="expression" dxfId="180" priority="13">
      <formula>$G$39="NIE"</formula>
    </cfRule>
  </conditionalFormatting>
  <conditionalFormatting sqref="H40:L40">
    <cfRule type="expression" dxfId="179" priority="12">
      <formula>$G$40="NIE"</formula>
    </cfRule>
  </conditionalFormatting>
  <conditionalFormatting sqref="H41:L41">
    <cfRule type="expression" dxfId="178" priority="11">
      <formula>$G$41="NIE"</formula>
    </cfRule>
  </conditionalFormatting>
  <conditionalFormatting sqref="H42:L42">
    <cfRule type="expression" dxfId="177" priority="10">
      <formula>$G$42="NIE"</formula>
    </cfRule>
  </conditionalFormatting>
  <conditionalFormatting sqref="H43:L43">
    <cfRule type="expression" dxfId="176" priority="9">
      <formula>$G$43="NIE"</formula>
    </cfRule>
  </conditionalFormatting>
  <conditionalFormatting sqref="H44:L44">
    <cfRule type="expression" dxfId="175" priority="8">
      <formula>$G$44="NIE"</formula>
    </cfRule>
  </conditionalFormatting>
  <conditionalFormatting sqref="H45:L45">
    <cfRule type="expression" dxfId="174" priority="7">
      <formula>$G$45="NIE"</formula>
    </cfRule>
  </conditionalFormatting>
  <conditionalFormatting sqref="H46:L46">
    <cfRule type="expression" dxfId="173" priority="18">
      <formula>$G$46="NIE"</formula>
    </cfRule>
  </conditionalFormatting>
  <conditionalFormatting sqref="H47:L47">
    <cfRule type="expression" dxfId="172" priority="6">
      <formula>$G$47="NIE"</formula>
    </cfRule>
  </conditionalFormatting>
  <conditionalFormatting sqref="H48:L48">
    <cfRule type="expression" dxfId="171" priority="5">
      <formula>$G$48="NIE"</formula>
    </cfRule>
  </conditionalFormatting>
  <conditionalFormatting sqref="H49:L49">
    <cfRule type="expression" dxfId="170" priority="4">
      <formula>$G$49="NIE"</formula>
    </cfRule>
  </conditionalFormatting>
  <conditionalFormatting sqref="H50:L50">
    <cfRule type="expression" dxfId="169" priority="3">
      <formula>$G$50="NIE"</formula>
    </cfRule>
  </conditionalFormatting>
  <conditionalFormatting sqref="K36:L36">
    <cfRule type="colorScale" priority="24">
      <colorScale>
        <cfvo type="formula" val="&quot;TAK&quot;"/>
        <cfvo type="formula" val="&quot;NIE&quot;"/>
        <color theme="0"/>
        <color theme="0" tint="-0.34998626667073579"/>
      </colorScale>
    </cfRule>
    <cfRule type="expression" dxfId="168" priority="25">
      <formula>$G36="NIE"</formula>
    </cfRule>
  </conditionalFormatting>
  <dataValidations count="2">
    <dataValidation type="list" allowBlank="1" showInputMessage="1" showErrorMessage="1" sqref="G53 D8:D9 G36:G50" xr:uid="{49945823-B0B9-4ECF-9E5A-B9A5F4BE9ED2}">
      <formula1>$R$33:$R$34</formula1>
    </dataValidation>
    <dataValidation type="list" allowBlank="1" showInputMessage="1" showErrorMessage="1" sqref="L36:L40" xr:uid="{62977BD7-1EDA-43AB-8BCB-840556E254A3}">
      <formula1>$R$35:$R$36</formula1>
    </dataValidation>
  </dataValidations>
  <pageMargins left="0.7" right="0.7" top="0.75" bottom="0.75" header="0.3" footer="0.3"/>
  <pageSetup paperSize="9" scale="48" fitToHeight="0" orientation="portrait" horizontalDpi="1200" verticalDpi="1200" r:id="rId1"/>
  <rowBreaks count="1" manualBreakCount="1">
    <brk id="50" min="1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92CBE-D665-48CA-A4D4-A49B7FB84AA0}">
  <sheetPr>
    <pageSetUpPr fitToPage="1"/>
  </sheetPr>
  <dimension ref="B2:R154"/>
  <sheetViews>
    <sheetView view="pageBreakPreview" zoomScale="75" zoomScaleNormal="100" zoomScaleSheetLayoutView="75" workbookViewId="0">
      <selection activeCell="L46" sqref="L46:L50"/>
    </sheetView>
  </sheetViews>
  <sheetFormatPr defaultRowHeight="15" x14ac:dyDescent="0.25"/>
  <cols>
    <col min="2" max="12" width="16.7109375" customWidth="1"/>
    <col min="13" max="16" width="15.7109375" customWidth="1"/>
    <col min="17" max="17" width="79" customWidth="1"/>
    <col min="18" max="18" width="68.7109375" customWidth="1"/>
  </cols>
  <sheetData>
    <row r="2" spans="2:18" ht="39.950000000000003" customHeight="1" x14ac:dyDescent="0.25">
      <c r="B2" s="301" t="str">
        <f>IF('1.StrTytułowa'!E8&lt;&gt;"",'1.StrTytułowa'!E8,"")</f>
        <v/>
      </c>
      <c r="C2" s="301"/>
      <c r="D2" s="302" t="str">
        <f>IF('1.StrTytułowa'!E7&lt;&gt;"",'1.StrTytułowa'!E7,"")</f>
        <v/>
      </c>
      <c r="E2" s="302"/>
      <c r="F2" s="302"/>
      <c r="G2" s="302"/>
      <c r="H2" s="302"/>
      <c r="I2" s="302"/>
      <c r="J2" s="302"/>
      <c r="K2" s="302"/>
      <c r="L2" s="302"/>
    </row>
    <row r="3" spans="2:18" ht="50.25" customHeight="1" x14ac:dyDescent="0.25">
      <c r="B3" s="303" t="s">
        <v>122</v>
      </c>
      <c r="C3" s="304"/>
      <c r="D3" s="304"/>
      <c r="E3" s="304"/>
      <c r="F3" s="304"/>
      <c r="G3" s="304"/>
      <c r="H3" s="304"/>
      <c r="I3" s="304"/>
      <c r="J3" s="304"/>
      <c r="K3" s="304"/>
      <c r="L3" s="305"/>
    </row>
    <row r="4" spans="2:18" ht="24.95" customHeight="1" x14ac:dyDescent="0.25">
      <c r="B4" s="306" t="s">
        <v>159</v>
      </c>
      <c r="C4" s="306"/>
      <c r="D4" s="306"/>
      <c r="E4" s="306"/>
      <c r="F4" s="306"/>
      <c r="G4" s="306"/>
      <c r="H4" s="306"/>
      <c r="I4" s="306"/>
      <c r="J4" s="306"/>
      <c r="K4" s="306"/>
      <c r="L4" s="306"/>
      <c r="M4" s="30"/>
      <c r="N4" s="31"/>
      <c r="O4" s="31"/>
      <c r="P4" s="31"/>
    </row>
    <row r="5" spans="2:18" ht="35.1" customHeight="1" x14ac:dyDescent="0.25">
      <c r="B5" s="289" t="s">
        <v>194</v>
      </c>
      <c r="C5" s="289"/>
      <c r="D5" s="289"/>
      <c r="E5" s="238"/>
      <c r="F5" s="238"/>
      <c r="G5" s="238"/>
      <c r="H5" s="238"/>
      <c r="I5" s="238"/>
      <c r="J5" s="238"/>
      <c r="K5" s="238"/>
      <c r="L5" s="253"/>
      <c r="M5" s="235" t="s">
        <v>200</v>
      </c>
      <c r="N5" s="236"/>
      <c r="O5" s="236"/>
      <c r="P5" s="236"/>
      <c r="Q5" s="236"/>
    </row>
    <row r="6" spans="2:18" ht="35.1" customHeight="1" x14ac:dyDescent="0.25">
      <c r="B6" s="242" t="s">
        <v>193</v>
      </c>
      <c r="C6" s="254"/>
      <c r="D6" s="243"/>
      <c r="E6" s="237"/>
      <c r="F6" s="238"/>
      <c r="G6" s="238"/>
      <c r="H6" s="238"/>
      <c r="I6" s="95" t="s">
        <v>202</v>
      </c>
      <c r="J6" s="94"/>
      <c r="K6" s="95" t="s">
        <v>203</v>
      </c>
      <c r="L6" s="93"/>
      <c r="M6" s="235"/>
      <c r="N6" s="236"/>
      <c r="O6" s="236"/>
      <c r="P6" s="236"/>
      <c r="Q6" s="236"/>
    </row>
    <row r="7" spans="2:18" ht="24.95" customHeight="1" x14ac:dyDescent="0.25">
      <c r="B7" s="281" t="s">
        <v>156</v>
      </c>
      <c r="C7" s="282"/>
      <c r="D7" s="28"/>
      <c r="E7" s="279" t="s">
        <v>47</v>
      </c>
      <c r="F7" s="279"/>
      <c r="G7" s="12"/>
      <c r="H7" s="36" t="s">
        <v>18</v>
      </c>
      <c r="I7" s="279" t="s">
        <v>155</v>
      </c>
      <c r="J7" s="279"/>
      <c r="K7" s="12"/>
      <c r="L7" s="36" t="s">
        <v>48</v>
      </c>
      <c r="M7" s="235"/>
      <c r="N7" s="236"/>
      <c r="O7" s="236"/>
      <c r="P7" s="236"/>
      <c r="Q7" s="236"/>
    </row>
    <row r="8" spans="2:18" ht="24.95" customHeight="1" x14ac:dyDescent="0.25">
      <c r="B8" s="242" t="s">
        <v>199</v>
      </c>
      <c r="C8" s="243"/>
      <c r="D8" s="33"/>
      <c r="E8" s="280" t="s">
        <v>49</v>
      </c>
      <c r="F8" s="280"/>
      <c r="G8" s="21"/>
      <c r="H8" s="37" t="s">
        <v>9</v>
      </c>
      <c r="I8" s="280" t="s">
        <v>50</v>
      </c>
      <c r="J8" s="280"/>
      <c r="K8" s="21"/>
      <c r="L8" s="37" t="s">
        <v>9</v>
      </c>
      <c r="M8" s="235"/>
      <c r="N8" s="236"/>
      <c r="O8" s="236"/>
      <c r="P8" s="236"/>
      <c r="Q8" s="236"/>
      <c r="R8" s="38"/>
    </row>
    <row r="9" spans="2:18" ht="24.95" customHeight="1" x14ac:dyDescent="0.25">
      <c r="B9" s="242" t="s">
        <v>157</v>
      </c>
      <c r="C9" s="243"/>
      <c r="D9" s="27"/>
      <c r="E9" s="283" t="s">
        <v>51</v>
      </c>
      <c r="F9" s="284"/>
      <c r="G9" s="237"/>
      <c r="H9" s="238"/>
      <c r="I9" s="238"/>
      <c r="J9" s="238"/>
      <c r="K9" s="238"/>
      <c r="L9" s="253"/>
      <c r="M9" s="299" t="s">
        <v>169</v>
      </c>
      <c r="N9" s="300"/>
      <c r="O9" s="300"/>
      <c r="P9" s="300"/>
      <c r="Q9" s="300"/>
      <c r="R9" s="38"/>
    </row>
    <row r="10" spans="2:18" ht="50.1" customHeight="1" x14ac:dyDescent="0.25">
      <c r="B10" s="242" t="s">
        <v>168</v>
      </c>
      <c r="C10" s="243"/>
      <c r="D10" s="29"/>
      <c r="E10" s="20" t="str">
        <f>IFERROR(D10/K8,"-")</f>
        <v>-</v>
      </c>
      <c r="F10" s="34" t="s">
        <v>52</v>
      </c>
      <c r="G10" s="238"/>
      <c r="H10" s="238"/>
      <c r="I10" s="238"/>
      <c r="J10" s="238"/>
      <c r="K10" s="238"/>
      <c r="L10" s="253"/>
      <c r="M10" s="257"/>
      <c r="N10" s="258"/>
      <c r="O10" s="258"/>
      <c r="P10" s="258"/>
      <c r="Q10" s="258"/>
    </row>
    <row r="11" spans="2:18" s="38" customFormat="1" ht="24.95" customHeight="1" x14ac:dyDescent="0.25">
      <c r="B11" s="268" t="s">
        <v>160</v>
      </c>
      <c r="C11" s="269"/>
      <c r="D11" s="269"/>
      <c r="E11" s="269"/>
      <c r="F11" s="269"/>
      <c r="G11" s="269"/>
      <c r="H11" s="269"/>
      <c r="I11" s="269"/>
      <c r="J11" s="269"/>
      <c r="K11" s="269"/>
      <c r="L11" s="270"/>
      <c r="M11" s="255"/>
      <c r="N11" s="256"/>
      <c r="O11" s="256"/>
      <c r="P11" s="256"/>
      <c r="Q11" s="256"/>
      <c r="R11"/>
    </row>
    <row r="12" spans="2:18" ht="39.950000000000003" customHeight="1" x14ac:dyDescent="0.25">
      <c r="B12" s="40"/>
      <c r="C12" s="271" t="s">
        <v>53</v>
      </c>
      <c r="D12" s="271"/>
      <c r="E12" s="271"/>
      <c r="F12" s="271"/>
      <c r="G12" s="271"/>
      <c r="H12" s="272" t="s">
        <v>54</v>
      </c>
      <c r="I12" s="272"/>
      <c r="J12" s="272"/>
      <c r="K12" s="272"/>
      <c r="L12" s="272"/>
      <c r="M12" s="273" t="s">
        <v>55</v>
      </c>
      <c r="N12" s="275" t="s">
        <v>56</v>
      </c>
      <c r="O12" s="276"/>
      <c r="P12" s="277"/>
      <c r="Q12" s="278" t="s">
        <v>187</v>
      </c>
    </row>
    <row r="13" spans="2:18" ht="60" customHeight="1" x14ac:dyDescent="0.25">
      <c r="B13" s="40" t="s">
        <v>57</v>
      </c>
      <c r="C13" s="41" t="s">
        <v>58</v>
      </c>
      <c r="D13" s="41" t="s">
        <v>59</v>
      </c>
      <c r="E13" s="41" t="s">
        <v>153</v>
      </c>
      <c r="F13" s="41" t="s">
        <v>60</v>
      </c>
      <c r="G13" s="43" t="s">
        <v>161</v>
      </c>
      <c r="H13" s="44" t="s">
        <v>58</v>
      </c>
      <c r="I13" s="42" t="s">
        <v>59</v>
      </c>
      <c r="J13" s="42" t="s">
        <v>153</v>
      </c>
      <c r="K13" s="42" t="s">
        <v>60</v>
      </c>
      <c r="L13" s="42" t="s">
        <v>161</v>
      </c>
      <c r="M13" s="274"/>
      <c r="N13" s="45" t="s">
        <v>61</v>
      </c>
      <c r="O13" s="45" t="s">
        <v>62</v>
      </c>
      <c r="P13" s="45" t="s">
        <v>63</v>
      </c>
      <c r="Q13" s="278"/>
    </row>
    <row r="14" spans="2:18" ht="20.100000000000001" customHeight="1" x14ac:dyDescent="0.25">
      <c r="B14" s="35" t="s">
        <v>64</v>
      </c>
      <c r="C14" s="11"/>
      <c r="D14" s="11"/>
      <c r="E14" s="46"/>
      <c r="F14" s="47"/>
      <c r="G14" s="48">
        <f>SUM(C14:D14)</f>
        <v>0</v>
      </c>
      <c r="H14" s="21"/>
      <c r="I14" s="22"/>
      <c r="J14" s="49"/>
      <c r="K14" s="49"/>
      <c r="L14" s="50">
        <f>SUM(H14:I14)</f>
        <v>0</v>
      </c>
      <c r="M14" s="51">
        <v>1.1000000000000001</v>
      </c>
      <c r="N14" s="52">
        <v>76.319999999999993</v>
      </c>
      <c r="O14" s="52">
        <f>N14*3.6</f>
        <v>274.75200000000001</v>
      </c>
      <c r="P14" s="52">
        <f>O14/1000</f>
        <v>0.274752</v>
      </c>
      <c r="Q14" s="278"/>
      <c r="R14" s="53"/>
    </row>
    <row r="15" spans="2:18" ht="20.100000000000001" customHeight="1" x14ac:dyDescent="0.25">
      <c r="B15" s="35" t="s">
        <v>65</v>
      </c>
      <c r="C15" s="11"/>
      <c r="D15" s="11"/>
      <c r="E15" s="54"/>
      <c r="F15" s="55"/>
      <c r="G15" s="48">
        <f>SUM(C15:D15)</f>
        <v>0</v>
      </c>
      <c r="H15" s="11"/>
      <c r="I15" s="24"/>
      <c r="J15" s="56"/>
      <c r="K15" s="57"/>
      <c r="L15" s="50">
        <f t="shared" ref="L15" si="0">SUM(H15:I15)</f>
        <v>0</v>
      </c>
      <c r="M15" s="58">
        <v>1.1000000000000001</v>
      </c>
      <c r="N15" s="52">
        <v>56.18</v>
      </c>
      <c r="O15" s="52">
        <f t="shared" ref="O15:O20" si="1">N15*3.6</f>
        <v>202.24799999999999</v>
      </c>
      <c r="P15" s="52">
        <f t="shared" ref="P15:P22" si="2">O15/1000</f>
        <v>0.20224799999999998</v>
      </c>
      <c r="Q15" s="278"/>
      <c r="R15" s="53"/>
    </row>
    <row r="16" spans="2:18" ht="20.100000000000001" customHeight="1" x14ac:dyDescent="0.25">
      <c r="B16" s="35" t="s">
        <v>66</v>
      </c>
      <c r="C16" s="11"/>
      <c r="D16" s="11"/>
      <c r="E16" s="54"/>
      <c r="F16" s="55"/>
      <c r="G16" s="48">
        <f>SUM(C16:D16)</f>
        <v>0</v>
      </c>
      <c r="H16" s="11"/>
      <c r="I16" s="11"/>
      <c r="J16" s="54"/>
      <c r="K16" s="55"/>
      <c r="L16" s="50">
        <f>SUM(H16:I16)</f>
        <v>0</v>
      </c>
      <c r="M16" s="58">
        <v>1.1000000000000001</v>
      </c>
      <c r="N16" s="52">
        <v>63.1</v>
      </c>
      <c r="O16" s="52">
        <f t="shared" si="1"/>
        <v>227.16</v>
      </c>
      <c r="P16" s="52">
        <f t="shared" si="2"/>
        <v>0.22716</v>
      </c>
      <c r="Q16" s="278"/>
      <c r="R16" s="53"/>
    </row>
    <row r="17" spans="2:18" ht="20.100000000000001" customHeight="1" x14ac:dyDescent="0.25">
      <c r="B17" s="35" t="s">
        <v>67</v>
      </c>
      <c r="C17" s="96"/>
      <c r="D17" s="11"/>
      <c r="E17" s="54"/>
      <c r="F17" s="55"/>
      <c r="G17" s="48">
        <f t="shared" ref="G17:G19" si="3">SUM(C17:D17)</f>
        <v>0</v>
      </c>
      <c r="H17" s="59"/>
      <c r="I17" s="60"/>
      <c r="J17" s="61"/>
      <c r="K17" s="61"/>
      <c r="L17" s="62"/>
      <c r="M17" s="58">
        <v>1.1000000000000001</v>
      </c>
      <c r="N17" s="52">
        <v>94.75</v>
      </c>
      <c r="O17" s="52">
        <f t="shared" si="1"/>
        <v>341.1</v>
      </c>
      <c r="P17" s="52">
        <f t="shared" si="2"/>
        <v>0.34110000000000001</v>
      </c>
      <c r="Q17" s="278"/>
      <c r="R17" s="53"/>
    </row>
    <row r="18" spans="2:18" ht="20.100000000000001" customHeight="1" x14ac:dyDescent="0.25">
      <c r="B18" s="35" t="s">
        <v>68</v>
      </c>
      <c r="C18" s="11"/>
      <c r="D18" s="11"/>
      <c r="E18" s="54"/>
      <c r="F18" s="55"/>
      <c r="G18" s="48">
        <f t="shared" si="3"/>
        <v>0</v>
      </c>
      <c r="H18" s="11"/>
      <c r="I18" s="11"/>
      <c r="J18" s="63"/>
      <c r="K18" s="57"/>
      <c r="L18" s="50">
        <f>SUM(H18:I18)</f>
        <v>0</v>
      </c>
      <c r="M18" s="58">
        <v>0.2</v>
      </c>
      <c r="N18" s="52">
        <v>0</v>
      </c>
      <c r="O18" s="52">
        <f t="shared" si="1"/>
        <v>0</v>
      </c>
      <c r="P18" s="52">
        <f t="shared" si="2"/>
        <v>0</v>
      </c>
      <c r="Q18" s="64" t="s">
        <v>69</v>
      </c>
      <c r="R18" s="53"/>
    </row>
    <row r="19" spans="2:18" ht="20.100000000000001" customHeight="1" x14ac:dyDescent="0.25">
      <c r="B19" s="1" t="s">
        <v>70</v>
      </c>
      <c r="C19" s="11"/>
      <c r="D19" s="11"/>
      <c r="E19" s="54"/>
      <c r="F19" s="55"/>
      <c r="G19" s="48">
        <f t="shared" si="3"/>
        <v>0</v>
      </c>
      <c r="H19" s="11"/>
      <c r="I19" s="11"/>
      <c r="J19" s="54"/>
      <c r="K19" s="55"/>
      <c r="L19" s="50">
        <f t="shared" ref="L19:L20" si="4">SUM(H19:I19)</f>
        <v>0</v>
      </c>
      <c r="M19" s="17">
        <v>0</v>
      </c>
      <c r="N19" s="18">
        <v>0</v>
      </c>
      <c r="O19" s="18">
        <f>N19*3.6</f>
        <v>0</v>
      </c>
      <c r="P19" s="65">
        <f t="shared" si="2"/>
        <v>0</v>
      </c>
      <c r="Q19" s="26" t="s">
        <v>71</v>
      </c>
    </row>
    <row r="20" spans="2:18" ht="57.75" customHeight="1" x14ac:dyDescent="0.25">
      <c r="B20" s="1" t="s">
        <v>72</v>
      </c>
      <c r="C20" s="11"/>
      <c r="D20" s="11"/>
      <c r="E20" s="66"/>
      <c r="F20" s="67"/>
      <c r="G20" s="48">
        <f>SUM(C20:D20)</f>
        <v>0</v>
      </c>
      <c r="H20" s="11"/>
      <c r="I20" s="11"/>
      <c r="J20" s="54"/>
      <c r="K20" s="55"/>
      <c r="L20" s="50">
        <f t="shared" si="4"/>
        <v>0</v>
      </c>
      <c r="M20" s="17">
        <v>0.8</v>
      </c>
      <c r="N20" s="18">
        <v>94.93</v>
      </c>
      <c r="O20" s="65">
        <f t="shared" si="1"/>
        <v>341.74800000000005</v>
      </c>
      <c r="P20" s="52">
        <f t="shared" si="2"/>
        <v>0.34174800000000005</v>
      </c>
      <c r="Q20" s="26" t="s">
        <v>73</v>
      </c>
    </row>
    <row r="21" spans="2:18" ht="35.1" customHeight="1" x14ac:dyDescent="0.25">
      <c r="B21" s="35" t="s">
        <v>74</v>
      </c>
      <c r="C21" s="11"/>
      <c r="D21" s="11"/>
      <c r="E21" s="11"/>
      <c r="F21" s="11"/>
      <c r="G21" s="48">
        <f>SUM(C21:F21)</f>
        <v>0</v>
      </c>
      <c r="H21" s="11"/>
      <c r="I21" s="11"/>
      <c r="J21" s="11"/>
      <c r="K21" s="11"/>
      <c r="L21" s="50">
        <f>SUM(H21:K21)</f>
        <v>0</v>
      </c>
      <c r="M21" s="58">
        <v>2.5</v>
      </c>
      <c r="N21" s="52"/>
      <c r="O21" s="52">
        <v>553</v>
      </c>
      <c r="P21" s="52">
        <f t="shared" si="2"/>
        <v>0.55300000000000005</v>
      </c>
      <c r="Q21" s="68" t="s">
        <v>75</v>
      </c>
    </row>
    <row r="22" spans="2:18" ht="35.1" customHeight="1" x14ac:dyDescent="0.25">
      <c r="B22" s="35" t="s">
        <v>76</v>
      </c>
      <c r="C22" s="11"/>
      <c r="D22" s="11"/>
      <c r="E22" s="11"/>
      <c r="F22" s="11"/>
      <c r="G22" s="48">
        <f>IF(SUM(C22:F22)&gt;G21,G21,SUM(C22:F22))</f>
        <v>0</v>
      </c>
      <c r="H22" s="11"/>
      <c r="I22" s="11"/>
      <c r="J22" s="11"/>
      <c r="K22" s="11"/>
      <c r="L22" s="50">
        <f>IF(SUM(H22:K22)&gt;L21,L21,SUM(H22:K22))</f>
        <v>0</v>
      </c>
      <c r="M22" s="58">
        <v>2.5</v>
      </c>
      <c r="N22" s="52"/>
      <c r="O22" s="52">
        <v>553</v>
      </c>
      <c r="P22" s="52">
        <f t="shared" si="2"/>
        <v>0.55300000000000005</v>
      </c>
      <c r="Q22" s="68" t="s">
        <v>77</v>
      </c>
    </row>
    <row r="23" spans="2:18" ht="20.100000000000001" customHeight="1" x14ac:dyDescent="0.25">
      <c r="B23" s="262" t="s">
        <v>78</v>
      </c>
      <c r="C23" s="263"/>
      <c r="D23" s="263"/>
      <c r="E23" s="263"/>
      <c r="F23" s="264"/>
      <c r="G23" s="48">
        <f>SUM(G14:G20)</f>
        <v>0</v>
      </c>
      <c r="H23" s="265" t="s">
        <v>78</v>
      </c>
      <c r="I23" s="266"/>
      <c r="J23" s="266"/>
      <c r="K23" s="267"/>
      <c r="L23" s="50">
        <f>SUM(L14:L16)+SUM(L18:L20)</f>
        <v>0</v>
      </c>
      <c r="M23" s="69">
        <f>G23-L23</f>
        <v>0</v>
      </c>
      <c r="N23" s="70" t="s">
        <v>79</v>
      </c>
      <c r="O23" s="70"/>
      <c r="P23" s="71"/>
      <c r="R23" s="53"/>
    </row>
    <row r="24" spans="2:18" ht="20.100000000000001" customHeight="1" x14ac:dyDescent="0.25">
      <c r="B24" s="262" t="s">
        <v>80</v>
      </c>
      <c r="C24" s="263"/>
      <c r="D24" s="263"/>
      <c r="E24" s="263"/>
      <c r="F24" s="264"/>
      <c r="G24" s="48">
        <f>G21</f>
        <v>0</v>
      </c>
      <c r="H24" s="265" t="s">
        <v>80</v>
      </c>
      <c r="I24" s="266"/>
      <c r="J24" s="266"/>
      <c r="K24" s="267"/>
      <c r="L24" s="50">
        <f>L21</f>
        <v>0</v>
      </c>
      <c r="M24" s="69">
        <f>G24-L24</f>
        <v>0</v>
      </c>
      <c r="N24" s="70" t="s">
        <v>79</v>
      </c>
      <c r="O24" s="70"/>
      <c r="P24" s="71"/>
      <c r="R24" s="53"/>
    </row>
    <row r="25" spans="2:18" ht="20.100000000000001" customHeight="1" x14ac:dyDescent="0.25">
      <c r="B25" s="262" t="s">
        <v>81</v>
      </c>
      <c r="C25" s="263"/>
      <c r="D25" s="263"/>
      <c r="E25" s="263"/>
      <c r="F25" s="264"/>
      <c r="G25" s="48">
        <f>G22</f>
        <v>0</v>
      </c>
      <c r="H25" s="265" t="s">
        <v>82</v>
      </c>
      <c r="I25" s="266"/>
      <c r="J25" s="266"/>
      <c r="K25" s="267"/>
      <c r="L25" s="50">
        <f>L22</f>
        <v>0</v>
      </c>
      <c r="M25" s="69">
        <f>L25-G25</f>
        <v>0</v>
      </c>
      <c r="N25" s="70" t="s">
        <v>79</v>
      </c>
      <c r="O25" s="70"/>
      <c r="P25" s="71"/>
      <c r="R25" s="53"/>
    </row>
    <row r="26" spans="2:18" ht="20.100000000000001" customHeight="1" x14ac:dyDescent="0.25">
      <c r="B26" s="262" t="s">
        <v>83</v>
      </c>
      <c r="C26" s="263"/>
      <c r="D26" s="263"/>
      <c r="E26" s="263"/>
      <c r="F26" s="264"/>
      <c r="G26" s="48">
        <f>SUM(G14:G21)</f>
        <v>0</v>
      </c>
      <c r="H26" s="317" t="s">
        <v>84</v>
      </c>
      <c r="I26" s="317"/>
      <c r="J26" s="317"/>
      <c r="K26" s="317"/>
      <c r="L26" s="50">
        <f>SUM(L14:L21)</f>
        <v>0</v>
      </c>
      <c r="M26" s="69">
        <f>G26-L26</f>
        <v>0</v>
      </c>
      <c r="N26" s="72" t="s">
        <v>79</v>
      </c>
      <c r="O26" s="73" t="s">
        <v>170</v>
      </c>
    </row>
    <row r="27" spans="2:18" ht="20.100000000000001" customHeight="1" x14ac:dyDescent="0.25">
      <c r="B27" s="262" t="s">
        <v>85</v>
      </c>
      <c r="C27" s="263"/>
      <c r="D27" s="263"/>
      <c r="E27" s="263"/>
      <c r="F27" s="264"/>
      <c r="G27" s="48">
        <f>G14*$M$14+G15*$M$15+G16*$M$16+G17*$M$17+G18*$M$18+G20*$M$20+G21*$M$21-G22*$M$22+G19*$M$19</f>
        <v>0</v>
      </c>
      <c r="H27" s="317" t="s">
        <v>85</v>
      </c>
      <c r="I27" s="317"/>
      <c r="J27" s="317"/>
      <c r="K27" s="317"/>
      <c r="L27" s="50">
        <f>L14*$M$14+L15*$M$15+L16*$M$16+L17*$M$17+L18*$M$18+L20*$M$20+L21*$M$21-L22*$M$22+L19*$M$19</f>
        <v>0</v>
      </c>
      <c r="M27" s="69">
        <f>G27-L27</f>
        <v>0</v>
      </c>
      <c r="N27" s="72" t="s">
        <v>79</v>
      </c>
      <c r="O27" s="32" t="str">
        <f>IFERROR((1-L27/G27),"-")</f>
        <v>-</v>
      </c>
    </row>
    <row r="28" spans="2:18" ht="20.100000000000001" customHeight="1" x14ac:dyDescent="0.25">
      <c r="B28" s="262" t="s">
        <v>86</v>
      </c>
      <c r="C28" s="263"/>
      <c r="D28" s="263"/>
      <c r="E28" s="263"/>
      <c r="F28" s="264"/>
      <c r="G28" s="48">
        <f>(G14*$P$14+G15*$P$15+G16*$P$16+G17*$P$17+G18*$P$18+G19*$P$19+G20*$P$20+G21*$P$21-G22*$P$22)/1000</f>
        <v>0</v>
      </c>
      <c r="H28" s="317" t="s">
        <v>86</v>
      </c>
      <c r="I28" s="317"/>
      <c r="J28" s="317"/>
      <c r="K28" s="317"/>
      <c r="L28" s="50">
        <f>(L14*$P$14+L15*$P$15+L16*$P$16+L17*$P$17+L18*$P$18+L19*$P$19+L20*$P$20+L21*$P$21-L22*$P$22)/1000</f>
        <v>0</v>
      </c>
      <c r="M28" s="69">
        <f>G28-L28</f>
        <v>0</v>
      </c>
      <c r="N28" s="72" t="s">
        <v>36</v>
      </c>
      <c r="O28" s="72"/>
    </row>
    <row r="29" spans="2:18" ht="20.100000000000001" customHeight="1" x14ac:dyDescent="0.25">
      <c r="B29" s="318" t="s">
        <v>87</v>
      </c>
      <c r="C29" s="319"/>
      <c r="D29" s="319"/>
      <c r="E29" s="319"/>
      <c r="F29" s="319"/>
      <c r="G29" s="319"/>
      <c r="H29" s="319"/>
      <c r="I29" s="319"/>
      <c r="J29" s="319"/>
      <c r="K29" s="319"/>
      <c r="L29" s="320"/>
      <c r="M29" s="69"/>
      <c r="N29" s="72"/>
      <c r="O29" s="72"/>
    </row>
    <row r="30" spans="2:18" ht="20.100000000000001" customHeight="1" x14ac:dyDescent="0.25">
      <c r="B30" s="292" t="s">
        <v>88</v>
      </c>
      <c r="C30" s="293"/>
      <c r="D30" s="293"/>
      <c r="E30" s="74">
        <f>M23</f>
        <v>0</v>
      </c>
      <c r="F30" s="75" t="s">
        <v>79</v>
      </c>
      <c r="G30" s="294" t="s">
        <v>89</v>
      </c>
      <c r="H30" s="295"/>
      <c r="I30" s="295"/>
      <c r="J30" s="296"/>
      <c r="K30" s="74">
        <f>M26</f>
        <v>0</v>
      </c>
      <c r="L30" s="76" t="s">
        <v>79</v>
      </c>
      <c r="M30" s="69"/>
      <c r="N30" s="38"/>
      <c r="O30" s="38"/>
    </row>
    <row r="31" spans="2:18" ht="20.100000000000001" customHeight="1" x14ac:dyDescent="0.25">
      <c r="B31" s="292" t="s">
        <v>90</v>
      </c>
      <c r="C31" s="293"/>
      <c r="D31" s="293"/>
      <c r="E31" s="74">
        <f>M24</f>
        <v>0</v>
      </c>
      <c r="F31" s="75" t="s">
        <v>79</v>
      </c>
      <c r="G31" s="294" t="s">
        <v>91</v>
      </c>
      <c r="H31" s="295"/>
      <c r="I31" s="295"/>
      <c r="J31" s="296"/>
      <c r="K31" s="74">
        <f>M27</f>
        <v>0</v>
      </c>
      <c r="L31" s="76" t="s">
        <v>79</v>
      </c>
      <c r="M31" s="69"/>
      <c r="N31" s="38"/>
      <c r="O31" s="38"/>
    </row>
    <row r="32" spans="2:18" ht="20.100000000000001" customHeight="1" x14ac:dyDescent="0.25">
      <c r="B32" s="292" t="s">
        <v>92</v>
      </c>
      <c r="C32" s="293"/>
      <c r="D32" s="293"/>
      <c r="E32" s="74">
        <f>M25</f>
        <v>0</v>
      </c>
      <c r="F32" s="75" t="s">
        <v>79</v>
      </c>
      <c r="G32" s="294" t="s">
        <v>93</v>
      </c>
      <c r="H32" s="295"/>
      <c r="I32" s="295"/>
      <c r="J32" s="296"/>
      <c r="K32" s="74">
        <f>M28</f>
        <v>0</v>
      </c>
      <c r="L32" s="76" t="s">
        <v>36</v>
      </c>
      <c r="M32" s="69"/>
      <c r="N32" s="38"/>
      <c r="O32" s="38"/>
    </row>
    <row r="33" spans="2:18" ht="24.95" customHeight="1" x14ac:dyDescent="0.25">
      <c r="B33" s="309" t="s">
        <v>94</v>
      </c>
      <c r="C33" s="310"/>
      <c r="D33" s="310"/>
      <c r="E33" s="310"/>
      <c r="F33" s="310"/>
      <c r="G33" s="310"/>
      <c r="H33" s="310"/>
      <c r="I33" s="310"/>
      <c r="J33" s="310"/>
      <c r="K33" s="310"/>
      <c r="L33" s="310"/>
      <c r="R33" s="39" t="s">
        <v>0</v>
      </c>
    </row>
    <row r="34" spans="2:18" ht="24.95" customHeight="1" x14ac:dyDescent="0.25">
      <c r="B34" s="311" t="s">
        <v>39</v>
      </c>
      <c r="C34" s="313" t="s">
        <v>95</v>
      </c>
      <c r="D34" s="314"/>
      <c r="E34" s="259" t="s">
        <v>96</v>
      </c>
      <c r="F34" s="259"/>
      <c r="G34" s="259"/>
      <c r="H34" s="297" t="s">
        <v>97</v>
      </c>
      <c r="I34" s="297"/>
      <c r="J34" s="297"/>
      <c r="K34" s="297"/>
      <c r="L34" s="297"/>
      <c r="R34" s="39" t="s">
        <v>1</v>
      </c>
    </row>
    <row r="35" spans="2:18" ht="50.1" customHeight="1" x14ac:dyDescent="0.25">
      <c r="B35" s="312"/>
      <c r="C35" s="315"/>
      <c r="D35" s="316"/>
      <c r="E35" s="260" t="s">
        <v>98</v>
      </c>
      <c r="F35" s="261"/>
      <c r="G35" s="77" t="s">
        <v>99</v>
      </c>
      <c r="H35" s="298" t="s">
        <v>100</v>
      </c>
      <c r="I35" s="298"/>
      <c r="J35" s="298"/>
      <c r="K35" s="79" t="s">
        <v>182</v>
      </c>
      <c r="L35" s="79" t="s">
        <v>101</v>
      </c>
      <c r="R35" s="39" t="s">
        <v>163</v>
      </c>
    </row>
    <row r="36" spans="2:18" ht="39.950000000000003" customHeight="1" x14ac:dyDescent="0.25">
      <c r="B36" s="80">
        <v>1</v>
      </c>
      <c r="C36" s="242" t="s">
        <v>102</v>
      </c>
      <c r="D36" s="243"/>
      <c r="E36" s="237"/>
      <c r="F36" s="253"/>
      <c r="G36" s="2"/>
      <c r="H36" s="285"/>
      <c r="I36" s="285"/>
      <c r="J36" s="285"/>
      <c r="K36" s="23"/>
      <c r="L36" s="81"/>
      <c r="M36" s="307" t="s">
        <v>174</v>
      </c>
      <c r="N36" s="308"/>
      <c r="O36" s="308"/>
      <c r="P36" s="82"/>
      <c r="R36" s="39" t="s">
        <v>164</v>
      </c>
    </row>
    <row r="37" spans="2:18" ht="39.950000000000003" customHeight="1" x14ac:dyDescent="0.25">
      <c r="B37" s="80">
        <v>2</v>
      </c>
      <c r="C37" s="242" t="s">
        <v>162</v>
      </c>
      <c r="D37" s="243"/>
      <c r="E37" s="237"/>
      <c r="F37" s="253"/>
      <c r="G37" s="2"/>
      <c r="H37" s="285"/>
      <c r="I37" s="285"/>
      <c r="J37" s="285"/>
      <c r="K37" s="3"/>
      <c r="L37" s="79"/>
      <c r="M37" s="307"/>
      <c r="N37" s="308"/>
      <c r="O37" s="308"/>
      <c r="P37" s="82"/>
    </row>
    <row r="38" spans="2:18" ht="39.950000000000003" customHeight="1" x14ac:dyDescent="0.25">
      <c r="B38" s="80">
        <v>3</v>
      </c>
      <c r="C38" s="242" t="s">
        <v>103</v>
      </c>
      <c r="D38" s="243"/>
      <c r="E38" s="237"/>
      <c r="F38" s="253"/>
      <c r="G38" s="2"/>
      <c r="H38" s="285"/>
      <c r="I38" s="285"/>
      <c r="J38" s="285"/>
      <c r="K38" s="3"/>
      <c r="L38" s="79"/>
      <c r="M38" s="307"/>
      <c r="N38" s="308"/>
      <c r="O38" s="308"/>
      <c r="P38" s="82"/>
    </row>
    <row r="39" spans="2:18" ht="39.950000000000003" customHeight="1" x14ac:dyDescent="0.25">
      <c r="B39" s="80">
        <v>4</v>
      </c>
      <c r="C39" s="242" t="s">
        <v>104</v>
      </c>
      <c r="D39" s="243"/>
      <c r="E39" s="237"/>
      <c r="F39" s="253"/>
      <c r="G39" s="2"/>
      <c r="H39" s="285"/>
      <c r="I39" s="285"/>
      <c r="J39" s="285"/>
      <c r="K39" s="3"/>
      <c r="L39" s="79"/>
      <c r="M39" s="307"/>
      <c r="N39" s="308"/>
      <c r="O39" s="308"/>
      <c r="P39" s="82"/>
    </row>
    <row r="40" spans="2:18" ht="39.950000000000003" customHeight="1" x14ac:dyDescent="0.25">
      <c r="B40" s="80">
        <v>5</v>
      </c>
      <c r="C40" s="242" t="s">
        <v>105</v>
      </c>
      <c r="D40" s="243"/>
      <c r="E40" s="237"/>
      <c r="F40" s="253"/>
      <c r="G40" s="2"/>
      <c r="H40" s="285"/>
      <c r="I40" s="285"/>
      <c r="J40" s="285"/>
      <c r="K40" s="25"/>
      <c r="L40" s="83"/>
      <c r="M40" s="307"/>
      <c r="N40" s="308"/>
      <c r="O40" s="308"/>
      <c r="P40" s="82"/>
    </row>
    <row r="41" spans="2:18" ht="39.950000000000003" customHeight="1" x14ac:dyDescent="0.25">
      <c r="B41" s="80">
        <v>6</v>
      </c>
      <c r="C41" s="242" t="s">
        <v>106</v>
      </c>
      <c r="D41" s="243"/>
      <c r="E41" s="237"/>
      <c r="F41" s="253"/>
      <c r="G41" s="2"/>
      <c r="H41" s="246"/>
      <c r="I41" s="246"/>
      <c r="J41" s="246"/>
      <c r="K41" s="246"/>
      <c r="L41" s="246"/>
    </row>
    <row r="42" spans="2:18" ht="39.950000000000003" customHeight="1" x14ac:dyDescent="0.25">
      <c r="B42" s="80">
        <v>7</v>
      </c>
      <c r="C42" s="242" t="s">
        <v>107</v>
      </c>
      <c r="D42" s="243"/>
      <c r="E42" s="237"/>
      <c r="F42" s="253"/>
      <c r="G42" s="2"/>
      <c r="H42" s="246"/>
      <c r="I42" s="246"/>
      <c r="J42" s="246"/>
      <c r="K42" s="246"/>
      <c r="L42" s="246"/>
    </row>
    <row r="43" spans="2:18" ht="39.950000000000003" customHeight="1" x14ac:dyDescent="0.25">
      <c r="B43" s="80">
        <v>8</v>
      </c>
      <c r="C43" s="289" t="s">
        <v>108</v>
      </c>
      <c r="D43" s="289"/>
      <c r="E43" s="237"/>
      <c r="F43" s="253"/>
      <c r="G43" s="2"/>
      <c r="H43" s="246"/>
      <c r="I43" s="246"/>
      <c r="J43" s="246"/>
      <c r="K43" s="246"/>
      <c r="L43" s="246"/>
    </row>
    <row r="44" spans="2:18" ht="39.950000000000003" customHeight="1" x14ac:dyDescent="0.25">
      <c r="B44" s="80">
        <v>9</v>
      </c>
      <c r="C44" s="289" t="s">
        <v>158</v>
      </c>
      <c r="D44" s="289"/>
      <c r="E44" s="237"/>
      <c r="F44" s="253"/>
      <c r="G44" s="2"/>
      <c r="H44" s="246"/>
      <c r="I44" s="246"/>
      <c r="J44" s="246"/>
      <c r="K44" s="246"/>
      <c r="L44" s="246"/>
    </row>
    <row r="45" spans="2:18" ht="39.950000000000003" customHeight="1" x14ac:dyDescent="0.25">
      <c r="B45" s="84">
        <v>10</v>
      </c>
      <c r="C45" s="280" t="s">
        <v>154</v>
      </c>
      <c r="D45" s="280"/>
      <c r="E45" s="237"/>
      <c r="F45" s="253"/>
      <c r="G45" s="2"/>
      <c r="H45" s="246"/>
      <c r="I45" s="246"/>
      <c r="J45" s="246"/>
      <c r="K45" s="246"/>
      <c r="L45" s="246"/>
    </row>
    <row r="46" spans="2:18" ht="39.950000000000003" customHeight="1" x14ac:dyDescent="0.25">
      <c r="B46" s="80">
        <v>11</v>
      </c>
      <c r="C46" s="247" t="s">
        <v>165</v>
      </c>
      <c r="D46" s="248"/>
      <c r="E46" s="242" t="s">
        <v>109</v>
      </c>
      <c r="F46" s="243"/>
      <c r="G46" s="2"/>
      <c r="H46" s="246"/>
      <c r="I46" s="246"/>
      <c r="J46" s="246"/>
      <c r="K46" s="85" t="s">
        <v>110</v>
      </c>
      <c r="L46" s="3"/>
      <c r="M46" s="86" t="s">
        <v>24</v>
      </c>
    </row>
    <row r="47" spans="2:18" ht="39.950000000000003" customHeight="1" x14ac:dyDescent="0.25">
      <c r="B47" s="80">
        <v>12</v>
      </c>
      <c r="C47" s="249"/>
      <c r="D47" s="250"/>
      <c r="E47" s="242" t="s">
        <v>111</v>
      </c>
      <c r="F47" s="243"/>
      <c r="G47" s="2"/>
      <c r="H47" s="246"/>
      <c r="I47" s="246"/>
      <c r="J47" s="246"/>
      <c r="K47" s="85" t="s">
        <v>112</v>
      </c>
      <c r="L47" s="3"/>
      <c r="M47" s="86" t="s">
        <v>9</v>
      </c>
    </row>
    <row r="48" spans="2:18" ht="39.950000000000003" customHeight="1" x14ac:dyDescent="0.25">
      <c r="B48" s="80">
        <v>13</v>
      </c>
      <c r="C48" s="249"/>
      <c r="D48" s="250"/>
      <c r="E48" s="242" t="s">
        <v>113</v>
      </c>
      <c r="F48" s="243"/>
      <c r="G48" s="2"/>
      <c r="H48" s="246"/>
      <c r="I48" s="246"/>
      <c r="J48" s="246"/>
      <c r="K48" s="87" t="s">
        <v>114</v>
      </c>
      <c r="L48" s="3"/>
      <c r="M48" s="86" t="s">
        <v>21</v>
      </c>
    </row>
    <row r="49" spans="2:17" ht="39.950000000000003" customHeight="1" x14ac:dyDescent="0.25">
      <c r="B49" s="80">
        <v>14</v>
      </c>
      <c r="C49" s="251"/>
      <c r="D49" s="252"/>
      <c r="E49" s="244" t="s">
        <v>115</v>
      </c>
      <c r="F49" s="245"/>
      <c r="G49" s="2"/>
      <c r="H49" s="246"/>
      <c r="I49" s="246"/>
      <c r="J49" s="246"/>
      <c r="K49" s="88" t="s">
        <v>197</v>
      </c>
      <c r="L49" s="10"/>
      <c r="M49" s="38" t="s">
        <v>198</v>
      </c>
    </row>
    <row r="50" spans="2:17" ht="39.950000000000003" customHeight="1" x14ac:dyDescent="0.25">
      <c r="B50" s="80">
        <v>15</v>
      </c>
      <c r="C50" s="242" t="s">
        <v>179</v>
      </c>
      <c r="D50" s="254"/>
      <c r="E50" s="254"/>
      <c r="F50" s="243"/>
      <c r="G50" s="2"/>
      <c r="H50" s="237"/>
      <c r="I50" s="238"/>
      <c r="J50" s="253"/>
      <c r="K50" s="88" t="s">
        <v>181</v>
      </c>
      <c r="L50" s="19"/>
      <c r="M50" s="290" t="s">
        <v>180</v>
      </c>
      <c r="N50" s="291"/>
      <c r="O50" s="291"/>
      <c r="P50" s="291"/>
      <c r="Q50" s="291"/>
    </row>
    <row r="51" spans="2:17" ht="24.95" customHeight="1" x14ac:dyDescent="0.25">
      <c r="B51" s="286" t="s">
        <v>183</v>
      </c>
      <c r="C51" s="286"/>
      <c r="D51" s="286"/>
      <c r="E51" s="286"/>
      <c r="F51" s="286"/>
      <c r="G51" s="286"/>
      <c r="H51" s="286"/>
      <c r="I51" s="286"/>
      <c r="J51" s="286"/>
      <c r="K51" s="286"/>
      <c r="L51" s="286"/>
      <c r="M51" s="38"/>
    </row>
    <row r="52" spans="2:17" ht="39.950000000000003" customHeight="1" x14ac:dyDescent="0.25">
      <c r="B52" s="89" t="s">
        <v>39</v>
      </c>
      <c r="C52" s="240" t="s">
        <v>116</v>
      </c>
      <c r="D52" s="240"/>
      <c r="E52" s="240"/>
      <c r="F52" s="240"/>
      <c r="G52" s="90" t="s">
        <v>117</v>
      </c>
      <c r="H52" s="240" t="s">
        <v>118</v>
      </c>
      <c r="I52" s="240"/>
      <c r="J52" s="240"/>
      <c r="K52" s="240"/>
      <c r="L52" s="240"/>
      <c r="M52" s="38"/>
    </row>
    <row r="53" spans="2:17" ht="39.950000000000003" customHeight="1" x14ac:dyDescent="0.25">
      <c r="B53" s="91">
        <v>16</v>
      </c>
      <c r="C53" s="239" t="s">
        <v>201</v>
      </c>
      <c r="D53" s="239"/>
      <c r="E53" s="239"/>
      <c r="F53" s="239"/>
      <c r="G53" s="4"/>
      <c r="H53" s="241"/>
      <c r="I53" s="241"/>
      <c r="J53" s="241"/>
      <c r="K53" s="241"/>
      <c r="L53" s="241"/>
      <c r="M53" s="255"/>
      <c r="N53" s="256"/>
    </row>
    <row r="54" spans="2:17" ht="24.95" customHeight="1" x14ac:dyDescent="0.25">
      <c r="B54" s="287" t="s">
        <v>119</v>
      </c>
      <c r="C54" s="287"/>
      <c r="D54" s="287"/>
      <c r="E54" s="287"/>
      <c r="F54" s="287"/>
      <c r="G54" s="287"/>
      <c r="H54" s="287"/>
      <c r="I54" s="287"/>
      <c r="J54" s="288" t="s">
        <v>166</v>
      </c>
      <c r="K54" s="288"/>
      <c r="L54" s="288"/>
    </row>
    <row r="55" spans="2:17" ht="24.95" customHeight="1" x14ac:dyDescent="0.25">
      <c r="B55" s="287"/>
      <c r="C55" s="287"/>
      <c r="D55" s="287"/>
      <c r="E55" s="287"/>
      <c r="F55" s="287"/>
      <c r="G55" s="287"/>
      <c r="H55" s="287"/>
      <c r="I55" s="287"/>
      <c r="J55" s="288"/>
      <c r="K55" s="288"/>
      <c r="L55" s="288"/>
    </row>
    <row r="56" spans="2:17" ht="24.95" customHeight="1" x14ac:dyDescent="0.25">
      <c r="B56" s="287"/>
      <c r="C56" s="287"/>
      <c r="D56" s="287"/>
      <c r="E56" s="287"/>
      <c r="F56" s="287"/>
      <c r="G56" s="287"/>
      <c r="H56" s="287"/>
      <c r="I56" s="287"/>
      <c r="J56" s="288"/>
      <c r="K56" s="288"/>
      <c r="L56" s="288"/>
    </row>
    <row r="57" spans="2:17" ht="63.75" customHeight="1" x14ac:dyDescent="0.25">
      <c r="B57" s="199" t="s">
        <v>167</v>
      </c>
      <c r="C57" s="199"/>
      <c r="D57" s="199"/>
      <c r="E57" s="199"/>
      <c r="F57" s="199"/>
      <c r="G57" s="199"/>
      <c r="H57" s="199"/>
      <c r="I57" s="199"/>
      <c r="J57" s="199"/>
      <c r="K57" s="199"/>
      <c r="L57" s="199"/>
    </row>
    <row r="58" spans="2:17" ht="24.95" customHeight="1" x14ac:dyDescent="0.25">
      <c r="B58" s="92"/>
      <c r="C58" s="92"/>
      <c r="D58" s="92"/>
      <c r="E58" s="92"/>
      <c r="F58" s="92"/>
      <c r="G58" s="92"/>
      <c r="H58" s="92"/>
      <c r="I58" s="92"/>
      <c r="J58" s="92"/>
      <c r="K58" s="92"/>
      <c r="L58" s="92"/>
    </row>
    <row r="59" spans="2:17" ht="24.95" customHeight="1" x14ac:dyDescent="0.25">
      <c r="B59" s="92"/>
      <c r="C59" s="92"/>
      <c r="D59" s="92"/>
      <c r="E59" s="92"/>
      <c r="F59" s="92"/>
      <c r="G59" s="92"/>
      <c r="H59" s="92"/>
      <c r="I59" s="92"/>
      <c r="J59" s="92"/>
      <c r="K59" s="92"/>
      <c r="L59" s="92"/>
    </row>
    <row r="60" spans="2:17" ht="24.95" customHeight="1" x14ac:dyDescent="0.25">
      <c r="B60" s="92"/>
      <c r="C60" s="92"/>
      <c r="D60" s="92"/>
      <c r="E60" s="92"/>
      <c r="F60" s="92"/>
      <c r="G60" s="92"/>
      <c r="H60" s="92"/>
      <c r="I60" s="92"/>
      <c r="J60" s="92"/>
      <c r="K60" s="92"/>
      <c r="L60" s="92"/>
    </row>
    <row r="61" spans="2:17" ht="24.95" customHeight="1" x14ac:dyDescent="0.25">
      <c r="B61" s="92"/>
      <c r="C61" s="92"/>
      <c r="D61" s="92"/>
      <c r="E61" s="92"/>
      <c r="F61" s="92"/>
      <c r="G61" s="92"/>
      <c r="H61" s="92"/>
      <c r="I61" s="92"/>
      <c r="J61" s="92"/>
      <c r="K61" s="92"/>
      <c r="L61" s="92"/>
    </row>
    <row r="62" spans="2:17" ht="24.95" customHeight="1" x14ac:dyDescent="0.25"/>
    <row r="63" spans="2:17" ht="24.95" customHeight="1" x14ac:dyDescent="0.25"/>
    <row r="64" spans="2:17" ht="24.95" customHeight="1" x14ac:dyDescent="0.25"/>
    <row r="65" customFormat="1" ht="24.95" customHeight="1" x14ac:dyDescent="0.25"/>
    <row r="66" customFormat="1" ht="24.95" customHeight="1" x14ac:dyDescent="0.25"/>
    <row r="67" customFormat="1" ht="24.95" customHeight="1" x14ac:dyDescent="0.25"/>
    <row r="68" customFormat="1" ht="24.95" customHeight="1" x14ac:dyDescent="0.25"/>
    <row r="69" customFormat="1" ht="24.95" customHeight="1" x14ac:dyDescent="0.25"/>
    <row r="70" customFormat="1" ht="24.95" customHeight="1" x14ac:dyDescent="0.25"/>
    <row r="71" customFormat="1" ht="24.95" customHeight="1" x14ac:dyDescent="0.25"/>
    <row r="72" customFormat="1" ht="24.95" customHeight="1" x14ac:dyDescent="0.25"/>
    <row r="73" customFormat="1" ht="24.95" customHeight="1" x14ac:dyDescent="0.25"/>
    <row r="74" customFormat="1" ht="24.95" customHeight="1" x14ac:dyDescent="0.25"/>
    <row r="75" customFormat="1" ht="24.95" customHeight="1" x14ac:dyDescent="0.25"/>
    <row r="76" customFormat="1" ht="24.95" customHeight="1" x14ac:dyDescent="0.25"/>
    <row r="77" customFormat="1" ht="24.95" customHeight="1" x14ac:dyDescent="0.25"/>
    <row r="78" customFormat="1" ht="24.95" customHeight="1" x14ac:dyDescent="0.25"/>
    <row r="79" customFormat="1" ht="24.95" customHeight="1" x14ac:dyDescent="0.25"/>
    <row r="80" customFormat="1" ht="24.95" customHeight="1" x14ac:dyDescent="0.25"/>
    <row r="81" customFormat="1" ht="24.95" customHeight="1" x14ac:dyDescent="0.25"/>
    <row r="82" customFormat="1" ht="24.95" customHeight="1" x14ac:dyDescent="0.25"/>
    <row r="83" customFormat="1" ht="24.95" customHeight="1" x14ac:dyDescent="0.25"/>
    <row r="84" customFormat="1" ht="24.95" customHeight="1" x14ac:dyDescent="0.25"/>
    <row r="85" customFormat="1" ht="24.95" customHeight="1" x14ac:dyDescent="0.25"/>
    <row r="86" customFormat="1" ht="24.95" customHeight="1" x14ac:dyDescent="0.25"/>
    <row r="87" customFormat="1" ht="24.95" customHeight="1" x14ac:dyDescent="0.25"/>
    <row r="88" customFormat="1" ht="24.95" customHeight="1" x14ac:dyDescent="0.25"/>
    <row r="89" customFormat="1" ht="24.95" customHeight="1" x14ac:dyDescent="0.25"/>
    <row r="90" customFormat="1" ht="24.95" customHeight="1" x14ac:dyDescent="0.25"/>
    <row r="91" customFormat="1" ht="24.95" customHeight="1" x14ac:dyDescent="0.25"/>
    <row r="92" customFormat="1" ht="24.95" customHeight="1" x14ac:dyDescent="0.25"/>
    <row r="93" customFormat="1" ht="24.95" customHeight="1" x14ac:dyDescent="0.25"/>
    <row r="94" customFormat="1" ht="24.95" customHeight="1" x14ac:dyDescent="0.25"/>
    <row r="95" customFormat="1" ht="24.95" customHeight="1" x14ac:dyDescent="0.25"/>
    <row r="96" customFormat="1" ht="24.95" customHeight="1" x14ac:dyDescent="0.25"/>
    <row r="97" customFormat="1" ht="24.95" customHeight="1" x14ac:dyDescent="0.25"/>
    <row r="98" customFormat="1" ht="24.95" customHeight="1" x14ac:dyDescent="0.25"/>
    <row r="99" customFormat="1" ht="24.95" customHeight="1" x14ac:dyDescent="0.25"/>
    <row r="100" customFormat="1" ht="24.95" customHeight="1" x14ac:dyDescent="0.25"/>
    <row r="101" customFormat="1" ht="24.95" customHeight="1" x14ac:dyDescent="0.25"/>
    <row r="102" customFormat="1" ht="24.95" customHeight="1" x14ac:dyDescent="0.25"/>
    <row r="103" customFormat="1" ht="24.95" customHeight="1" x14ac:dyDescent="0.25"/>
    <row r="104" customFormat="1" ht="24.95" customHeight="1" x14ac:dyDescent="0.25"/>
    <row r="105" customFormat="1" ht="24.95" customHeight="1" x14ac:dyDescent="0.25"/>
    <row r="106" customFormat="1" ht="24.95" customHeight="1" x14ac:dyDescent="0.25"/>
    <row r="107" customFormat="1" ht="24.95" customHeight="1" x14ac:dyDescent="0.25"/>
    <row r="108" customFormat="1" ht="24.95" customHeight="1" x14ac:dyDescent="0.25"/>
    <row r="109" customFormat="1" ht="24.95" customHeight="1" x14ac:dyDescent="0.25"/>
    <row r="110" customFormat="1" ht="24.95" customHeight="1" x14ac:dyDescent="0.25"/>
    <row r="111" customFormat="1" ht="24.95" customHeight="1" x14ac:dyDescent="0.25"/>
    <row r="112" customFormat="1" ht="24.95" customHeight="1" x14ac:dyDescent="0.25"/>
    <row r="113" customFormat="1" ht="24.95" customHeight="1" x14ac:dyDescent="0.25"/>
    <row r="114" customFormat="1" ht="24.95" customHeight="1" x14ac:dyDescent="0.25"/>
    <row r="115" customFormat="1" ht="24.95" customHeight="1" x14ac:dyDescent="0.25"/>
    <row r="116" customFormat="1" ht="24.95" customHeight="1" x14ac:dyDescent="0.25"/>
    <row r="117" customFormat="1" ht="24.95" customHeight="1" x14ac:dyDescent="0.25"/>
    <row r="118" customFormat="1" ht="24.95" customHeight="1" x14ac:dyDescent="0.25"/>
    <row r="119" customFormat="1" ht="24.95" customHeight="1" x14ac:dyDescent="0.25"/>
    <row r="120" customFormat="1" ht="24.95" customHeight="1" x14ac:dyDescent="0.25"/>
    <row r="121" customFormat="1" ht="24.95" customHeight="1" x14ac:dyDescent="0.25"/>
    <row r="122" customFormat="1" ht="24.95" customHeight="1" x14ac:dyDescent="0.25"/>
    <row r="123" customFormat="1" ht="24.95" customHeight="1" x14ac:dyDescent="0.25"/>
    <row r="124" customFormat="1" ht="24.95" customHeight="1" x14ac:dyDescent="0.25"/>
    <row r="125" customFormat="1" ht="24.95" customHeight="1" x14ac:dyDescent="0.25"/>
    <row r="126" customFormat="1" ht="24.95" customHeight="1" x14ac:dyDescent="0.25"/>
    <row r="127" customFormat="1" ht="24.95" customHeight="1" x14ac:dyDescent="0.25"/>
    <row r="128" customFormat="1" ht="24.95" customHeight="1" x14ac:dyDescent="0.25"/>
    <row r="129" customFormat="1" ht="24.95" customHeight="1" x14ac:dyDescent="0.25"/>
    <row r="130" customFormat="1" ht="24.95" customHeight="1" x14ac:dyDescent="0.25"/>
    <row r="131" customFormat="1" ht="24.95" customHeight="1" x14ac:dyDescent="0.25"/>
    <row r="132" customFormat="1" ht="24.95" customHeight="1" x14ac:dyDescent="0.25"/>
    <row r="133" customFormat="1" ht="24.95" customHeight="1" x14ac:dyDescent="0.25"/>
    <row r="134" customFormat="1" ht="24.95" customHeight="1" x14ac:dyDescent="0.25"/>
    <row r="135" customFormat="1" ht="24.95" customHeight="1" x14ac:dyDescent="0.25"/>
    <row r="136" customFormat="1" ht="24.95" customHeight="1" x14ac:dyDescent="0.25"/>
    <row r="137" customFormat="1" ht="24.95" customHeight="1" x14ac:dyDescent="0.25"/>
    <row r="138" customFormat="1" ht="24.95" customHeight="1" x14ac:dyDescent="0.25"/>
    <row r="139" customFormat="1" ht="24.95" customHeight="1" x14ac:dyDescent="0.25"/>
    <row r="140" customFormat="1" ht="24.95" customHeight="1" x14ac:dyDescent="0.25"/>
    <row r="141" customFormat="1" ht="24.95" customHeight="1" x14ac:dyDescent="0.25"/>
    <row r="142" customFormat="1" ht="24.95" customHeight="1" x14ac:dyDescent="0.25"/>
    <row r="143" customFormat="1" ht="24.95" customHeight="1" x14ac:dyDescent="0.25"/>
    <row r="144" customFormat="1" ht="24.95" customHeight="1" x14ac:dyDescent="0.25"/>
    <row r="145" customFormat="1" ht="24.95" customHeight="1" x14ac:dyDescent="0.25"/>
    <row r="146" customFormat="1" ht="24.95" customHeight="1" x14ac:dyDescent="0.25"/>
    <row r="147" customFormat="1" ht="24.95" customHeight="1" x14ac:dyDescent="0.25"/>
    <row r="148" customFormat="1" ht="24.95" customHeight="1" x14ac:dyDescent="0.25"/>
    <row r="149" customFormat="1" ht="24.95" customHeight="1" x14ac:dyDescent="0.25"/>
    <row r="150" customFormat="1" ht="24.95" customHeight="1" x14ac:dyDescent="0.25"/>
    <row r="151" customFormat="1" ht="24.95" customHeight="1" x14ac:dyDescent="0.25"/>
    <row r="152" customFormat="1" ht="24.95" customHeight="1" x14ac:dyDescent="0.25"/>
    <row r="153" customFormat="1" ht="24.95" customHeight="1" x14ac:dyDescent="0.25"/>
    <row r="154" customFormat="1" ht="24.95" customHeight="1" x14ac:dyDescent="0.25"/>
  </sheetData>
  <sheetProtection algorithmName="SHA-512" hashValue="GfbOOP2V7QK9B7NiPOuwq1kktnZj48KY+UbkhwLaNwTsYbDDuoczJIdwQ2bc7T8O+47pRmS/8y8xA/Ljv2CugQ==" saltValue="+hQBebDFIfnXhrXcZ10qpQ==" spinCount="100000" sheet="1" objects="1" formatColumns="0" formatRows="0"/>
  <mergeCells count="107">
    <mergeCell ref="B2:C2"/>
    <mergeCell ref="D2:L2"/>
    <mergeCell ref="B3:L3"/>
    <mergeCell ref="B4:L4"/>
    <mergeCell ref="B5:D5"/>
    <mergeCell ref="E5:L5"/>
    <mergeCell ref="B9:C9"/>
    <mergeCell ref="E9:F9"/>
    <mergeCell ref="G9:L9"/>
    <mergeCell ref="M9:Q9"/>
    <mergeCell ref="B10:C10"/>
    <mergeCell ref="G10:L10"/>
    <mergeCell ref="M10:Q10"/>
    <mergeCell ref="M5:Q8"/>
    <mergeCell ref="B6:D6"/>
    <mergeCell ref="E6:H6"/>
    <mergeCell ref="B7:C7"/>
    <mergeCell ref="E7:F7"/>
    <mergeCell ref="I7:J7"/>
    <mergeCell ref="B8:C8"/>
    <mergeCell ref="E8:F8"/>
    <mergeCell ref="I8:J8"/>
    <mergeCell ref="B23:F23"/>
    <mergeCell ref="H23:K23"/>
    <mergeCell ref="B24:F24"/>
    <mergeCell ref="H24:K24"/>
    <mergeCell ref="B25:F25"/>
    <mergeCell ref="H25:K25"/>
    <mergeCell ref="B11:L11"/>
    <mergeCell ref="M11:Q11"/>
    <mergeCell ref="C12:G12"/>
    <mergeCell ref="H12:L12"/>
    <mergeCell ref="M12:M13"/>
    <mergeCell ref="N12:P12"/>
    <mergeCell ref="Q12:Q17"/>
    <mergeCell ref="B29:L29"/>
    <mergeCell ref="B30:D30"/>
    <mergeCell ref="G30:J30"/>
    <mergeCell ref="B31:D31"/>
    <mergeCell ref="G31:J31"/>
    <mergeCell ref="B32:D32"/>
    <mergeCell ref="G32:J32"/>
    <mergeCell ref="B26:F26"/>
    <mergeCell ref="H26:K26"/>
    <mergeCell ref="B27:F27"/>
    <mergeCell ref="H27:K27"/>
    <mergeCell ref="B28:F28"/>
    <mergeCell ref="H28:K28"/>
    <mergeCell ref="M36:O40"/>
    <mergeCell ref="C37:D37"/>
    <mergeCell ref="E37:F37"/>
    <mergeCell ref="H37:J37"/>
    <mergeCell ref="C38:D38"/>
    <mergeCell ref="E38:F38"/>
    <mergeCell ref="H38:J38"/>
    <mergeCell ref="B33:L33"/>
    <mergeCell ref="B34:B35"/>
    <mergeCell ref="C34:D35"/>
    <mergeCell ref="E34:G34"/>
    <mergeCell ref="H34:L34"/>
    <mergeCell ref="E35:F35"/>
    <mergeCell ref="H35:J35"/>
    <mergeCell ref="C39:D39"/>
    <mergeCell ref="E39:F39"/>
    <mergeCell ref="H39:J39"/>
    <mergeCell ref="C40:D40"/>
    <mergeCell ref="E40:F40"/>
    <mergeCell ref="H40:J40"/>
    <mergeCell ref="C36:D36"/>
    <mergeCell ref="E36:F36"/>
    <mergeCell ref="H36:J36"/>
    <mergeCell ref="C43:D43"/>
    <mergeCell ref="E43:F43"/>
    <mergeCell ref="H43:L43"/>
    <mergeCell ref="C44:D44"/>
    <mergeCell ref="E44:F44"/>
    <mergeCell ref="H44:L44"/>
    <mergeCell ref="C41:D41"/>
    <mergeCell ref="E41:F41"/>
    <mergeCell ref="H41:L41"/>
    <mergeCell ref="C42:D42"/>
    <mergeCell ref="E42:F42"/>
    <mergeCell ref="H42:L42"/>
    <mergeCell ref="C45:D45"/>
    <mergeCell ref="E45:F45"/>
    <mergeCell ref="H45:L45"/>
    <mergeCell ref="C46:D49"/>
    <mergeCell ref="E46:F46"/>
    <mergeCell ref="H46:J46"/>
    <mergeCell ref="E47:F47"/>
    <mergeCell ref="H47:J47"/>
    <mergeCell ref="E48:F48"/>
    <mergeCell ref="H48:J48"/>
    <mergeCell ref="B57:L57"/>
    <mergeCell ref="C52:F52"/>
    <mergeCell ref="H52:L52"/>
    <mergeCell ref="C53:F53"/>
    <mergeCell ref="H53:L53"/>
    <mergeCell ref="M53:N53"/>
    <mergeCell ref="B54:I56"/>
    <mergeCell ref="J54:L56"/>
    <mergeCell ref="E49:F49"/>
    <mergeCell ref="H49:J49"/>
    <mergeCell ref="C50:F50"/>
    <mergeCell ref="H50:J50"/>
    <mergeCell ref="M50:Q50"/>
    <mergeCell ref="B51:L51"/>
  </mergeCells>
  <conditionalFormatting sqref="D8">
    <cfRule type="cellIs" dxfId="167" priority="1" operator="equal">
      <formula>"TAK"</formula>
    </cfRule>
    <cfRule type="cellIs" dxfId="166" priority="2" operator="equal">
      <formula>"NIE"</formula>
    </cfRule>
  </conditionalFormatting>
  <conditionalFormatting sqref="E9 G9">
    <cfRule type="expression" dxfId="165" priority="22">
      <formula>#REF!="NIE"</formula>
    </cfRule>
  </conditionalFormatting>
  <conditionalFormatting sqref="E9:L9">
    <cfRule type="expression" dxfId="164" priority="17">
      <formula>$D$9="NIE"</formula>
    </cfRule>
  </conditionalFormatting>
  <conditionalFormatting sqref="H53">
    <cfRule type="expression" dxfId="163" priority="23">
      <formula>G53="NIE"</formula>
    </cfRule>
  </conditionalFormatting>
  <conditionalFormatting sqref="H36:L36">
    <cfRule type="expression" dxfId="162" priority="16">
      <formula>C36="NIE"</formula>
    </cfRule>
    <cfRule type="expression" dxfId="161" priority="19">
      <formula>$G$36="NIE"</formula>
    </cfRule>
    <cfRule type="expression" dxfId="160" priority="20">
      <formula>$G$36</formula>
    </cfRule>
    <cfRule type="expression" dxfId="159" priority="21">
      <formula>"$G$36=NIE"</formula>
    </cfRule>
  </conditionalFormatting>
  <conditionalFormatting sqref="H37:L37">
    <cfRule type="expression" dxfId="158" priority="15">
      <formula>$G$37="NIE"</formula>
    </cfRule>
  </conditionalFormatting>
  <conditionalFormatting sqref="H38:L38">
    <cfRule type="expression" dxfId="157" priority="14">
      <formula>$G$38="NIE"</formula>
    </cfRule>
  </conditionalFormatting>
  <conditionalFormatting sqref="H39:L39">
    <cfRule type="expression" dxfId="156" priority="13">
      <formula>$G$39="NIE"</formula>
    </cfRule>
  </conditionalFormatting>
  <conditionalFormatting sqref="H40:L40">
    <cfRule type="expression" dxfId="155" priority="12">
      <formula>$G$40="NIE"</formula>
    </cfRule>
  </conditionalFormatting>
  <conditionalFormatting sqref="H41:L41">
    <cfRule type="expression" dxfId="154" priority="11">
      <formula>$G$41="NIE"</formula>
    </cfRule>
  </conditionalFormatting>
  <conditionalFormatting sqref="H42:L42">
    <cfRule type="expression" dxfId="153" priority="10">
      <formula>$G$42="NIE"</formula>
    </cfRule>
  </conditionalFormatting>
  <conditionalFormatting sqref="H43:L43">
    <cfRule type="expression" dxfId="152" priority="9">
      <formula>$G$43="NIE"</formula>
    </cfRule>
  </conditionalFormatting>
  <conditionalFormatting sqref="H44:L44">
    <cfRule type="expression" dxfId="151" priority="8">
      <formula>$G$44="NIE"</formula>
    </cfRule>
  </conditionalFormatting>
  <conditionalFormatting sqref="H45:L45">
    <cfRule type="expression" dxfId="150" priority="7">
      <formula>$G$45="NIE"</formula>
    </cfRule>
  </conditionalFormatting>
  <conditionalFormatting sqref="H46:L46">
    <cfRule type="expression" dxfId="149" priority="18">
      <formula>$G$46="NIE"</formula>
    </cfRule>
  </conditionalFormatting>
  <conditionalFormatting sqref="H47:L47">
    <cfRule type="expression" dxfId="148" priority="6">
      <formula>$G$47="NIE"</formula>
    </cfRule>
  </conditionalFormatting>
  <conditionalFormatting sqref="H48:L48">
    <cfRule type="expression" dxfId="147" priority="5">
      <formula>$G$48="NIE"</formula>
    </cfRule>
  </conditionalFormatting>
  <conditionalFormatting sqref="H49:L49">
    <cfRule type="expression" dxfId="146" priority="4">
      <formula>$G$49="NIE"</formula>
    </cfRule>
  </conditionalFormatting>
  <conditionalFormatting sqref="H50:L50">
    <cfRule type="expression" dxfId="145" priority="3">
      <formula>$G$50="NIE"</formula>
    </cfRule>
  </conditionalFormatting>
  <conditionalFormatting sqref="K36:L36">
    <cfRule type="colorScale" priority="24">
      <colorScale>
        <cfvo type="formula" val="&quot;TAK&quot;"/>
        <cfvo type="formula" val="&quot;NIE&quot;"/>
        <color theme="0"/>
        <color theme="0" tint="-0.34998626667073579"/>
      </colorScale>
    </cfRule>
    <cfRule type="expression" dxfId="144" priority="25">
      <formula>$G36="NIE"</formula>
    </cfRule>
  </conditionalFormatting>
  <dataValidations count="2">
    <dataValidation type="list" allowBlank="1" showInputMessage="1" showErrorMessage="1" sqref="L36:L40" xr:uid="{2237C2A5-A12A-40D9-8B51-48967395CA65}">
      <formula1>$R$35:$R$36</formula1>
    </dataValidation>
    <dataValidation type="list" allowBlank="1" showInputMessage="1" showErrorMessage="1" sqref="G53 D8:D9 G36:G50" xr:uid="{B34C0908-99F0-483C-BE09-83D9DB9C23AF}">
      <formula1>$R$33:$R$34</formula1>
    </dataValidation>
  </dataValidations>
  <pageMargins left="0.7" right="0.7" top="0.75" bottom="0.75" header="0.3" footer="0.3"/>
  <pageSetup paperSize="9" scale="48" fitToHeight="0" orientation="portrait" horizontalDpi="1200" verticalDpi="1200" r:id="rId1"/>
  <rowBreaks count="1" manualBreakCount="1">
    <brk id="50" min="1" max="11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82D54-23D7-4199-9EB7-26C68C6A8AEC}">
  <sheetPr>
    <pageSetUpPr fitToPage="1"/>
  </sheetPr>
  <dimension ref="B2:R154"/>
  <sheetViews>
    <sheetView view="pageBreakPreview" zoomScale="75" zoomScaleNormal="100" zoomScaleSheetLayoutView="75" workbookViewId="0">
      <selection activeCell="N3" sqref="N3"/>
    </sheetView>
  </sheetViews>
  <sheetFormatPr defaultRowHeight="15" x14ac:dyDescent="0.25"/>
  <cols>
    <col min="2" max="12" width="16.7109375" customWidth="1"/>
    <col min="13" max="16" width="15.7109375" customWidth="1"/>
    <col min="17" max="17" width="79" customWidth="1"/>
    <col min="18" max="18" width="68.7109375" customWidth="1"/>
  </cols>
  <sheetData>
    <row r="2" spans="2:18" ht="39.950000000000003" customHeight="1" x14ac:dyDescent="0.25">
      <c r="B2" s="301" t="str">
        <f>IF('1.StrTytułowa'!E8&lt;&gt;"",'1.StrTytułowa'!E8,"")</f>
        <v/>
      </c>
      <c r="C2" s="301"/>
      <c r="D2" s="302" t="str">
        <f>IF('1.StrTytułowa'!E7&lt;&gt;"",'1.StrTytułowa'!E7,"")</f>
        <v/>
      </c>
      <c r="E2" s="302"/>
      <c r="F2" s="302"/>
      <c r="G2" s="302"/>
      <c r="H2" s="302"/>
      <c r="I2" s="302"/>
      <c r="J2" s="302"/>
      <c r="K2" s="302"/>
      <c r="L2" s="302"/>
    </row>
    <row r="3" spans="2:18" ht="50.25" customHeight="1" x14ac:dyDescent="0.25">
      <c r="B3" s="303" t="s">
        <v>123</v>
      </c>
      <c r="C3" s="304"/>
      <c r="D3" s="304"/>
      <c r="E3" s="304"/>
      <c r="F3" s="304"/>
      <c r="G3" s="304"/>
      <c r="H3" s="304"/>
      <c r="I3" s="304"/>
      <c r="J3" s="304"/>
      <c r="K3" s="304"/>
      <c r="L3" s="305"/>
    </row>
    <row r="4" spans="2:18" ht="24.95" customHeight="1" x14ac:dyDescent="0.25">
      <c r="B4" s="306" t="s">
        <v>159</v>
      </c>
      <c r="C4" s="306"/>
      <c r="D4" s="306"/>
      <c r="E4" s="306"/>
      <c r="F4" s="306"/>
      <c r="G4" s="306"/>
      <c r="H4" s="306"/>
      <c r="I4" s="306"/>
      <c r="J4" s="306"/>
      <c r="K4" s="306"/>
      <c r="L4" s="306"/>
      <c r="M4" s="30"/>
      <c r="N4" s="31"/>
      <c r="O4" s="31"/>
      <c r="P4" s="31"/>
    </row>
    <row r="5" spans="2:18" ht="35.1" customHeight="1" x14ac:dyDescent="0.25">
      <c r="B5" s="289" t="s">
        <v>194</v>
      </c>
      <c r="C5" s="289"/>
      <c r="D5" s="289"/>
      <c r="E5" s="238"/>
      <c r="F5" s="238"/>
      <c r="G5" s="238"/>
      <c r="H5" s="238"/>
      <c r="I5" s="238"/>
      <c r="J5" s="238"/>
      <c r="K5" s="238"/>
      <c r="L5" s="253"/>
      <c r="M5" s="235" t="s">
        <v>200</v>
      </c>
      <c r="N5" s="236"/>
      <c r="O5" s="236"/>
      <c r="P5" s="236"/>
      <c r="Q5" s="236"/>
    </row>
    <row r="6" spans="2:18" ht="35.1" customHeight="1" x14ac:dyDescent="0.25">
      <c r="B6" s="242" t="s">
        <v>193</v>
      </c>
      <c r="C6" s="254"/>
      <c r="D6" s="243"/>
      <c r="E6" s="237"/>
      <c r="F6" s="238"/>
      <c r="G6" s="238"/>
      <c r="H6" s="238"/>
      <c r="I6" s="95" t="s">
        <v>202</v>
      </c>
      <c r="J6" s="94"/>
      <c r="K6" s="95" t="s">
        <v>203</v>
      </c>
      <c r="L6" s="93"/>
      <c r="M6" s="235"/>
      <c r="N6" s="236"/>
      <c r="O6" s="236"/>
      <c r="P6" s="236"/>
      <c r="Q6" s="236"/>
    </row>
    <row r="7" spans="2:18" ht="24.95" customHeight="1" x14ac:dyDescent="0.25">
      <c r="B7" s="281" t="s">
        <v>156</v>
      </c>
      <c r="C7" s="282"/>
      <c r="D7" s="28"/>
      <c r="E7" s="279" t="s">
        <v>47</v>
      </c>
      <c r="F7" s="279"/>
      <c r="G7" s="12"/>
      <c r="H7" s="36" t="s">
        <v>18</v>
      </c>
      <c r="I7" s="279" t="s">
        <v>155</v>
      </c>
      <c r="J7" s="279"/>
      <c r="K7" s="12"/>
      <c r="L7" s="36" t="s">
        <v>48</v>
      </c>
      <c r="M7" s="235"/>
      <c r="N7" s="236"/>
      <c r="O7" s="236"/>
      <c r="P7" s="236"/>
      <c r="Q7" s="236"/>
    </row>
    <row r="8" spans="2:18" ht="24.95" customHeight="1" x14ac:dyDescent="0.25">
      <c r="B8" s="242" t="s">
        <v>199</v>
      </c>
      <c r="C8" s="243"/>
      <c r="D8" s="33"/>
      <c r="E8" s="280" t="s">
        <v>49</v>
      </c>
      <c r="F8" s="280"/>
      <c r="G8" s="21"/>
      <c r="H8" s="37" t="s">
        <v>9</v>
      </c>
      <c r="I8" s="280" t="s">
        <v>50</v>
      </c>
      <c r="J8" s="280"/>
      <c r="K8" s="21"/>
      <c r="L8" s="37" t="s">
        <v>9</v>
      </c>
      <c r="M8" s="235"/>
      <c r="N8" s="236"/>
      <c r="O8" s="236"/>
      <c r="P8" s="236"/>
      <c r="Q8" s="236"/>
      <c r="R8" s="38"/>
    </row>
    <row r="9" spans="2:18" ht="24.95" customHeight="1" x14ac:dyDescent="0.25">
      <c r="B9" s="242" t="s">
        <v>157</v>
      </c>
      <c r="C9" s="243"/>
      <c r="D9" s="27"/>
      <c r="E9" s="283" t="s">
        <v>51</v>
      </c>
      <c r="F9" s="284"/>
      <c r="G9" s="237"/>
      <c r="H9" s="238"/>
      <c r="I9" s="238"/>
      <c r="J9" s="238"/>
      <c r="K9" s="238"/>
      <c r="L9" s="253"/>
      <c r="M9" s="299" t="s">
        <v>169</v>
      </c>
      <c r="N9" s="300"/>
      <c r="O9" s="300"/>
      <c r="P9" s="300"/>
      <c r="Q9" s="300"/>
      <c r="R9" s="38"/>
    </row>
    <row r="10" spans="2:18" ht="50.1" customHeight="1" x14ac:dyDescent="0.25">
      <c r="B10" s="242" t="s">
        <v>168</v>
      </c>
      <c r="C10" s="243"/>
      <c r="D10" s="29"/>
      <c r="E10" s="20" t="str">
        <f>IFERROR(D10/K8,"-")</f>
        <v>-</v>
      </c>
      <c r="F10" s="34" t="s">
        <v>52</v>
      </c>
      <c r="G10" s="238"/>
      <c r="H10" s="238"/>
      <c r="I10" s="238"/>
      <c r="J10" s="238"/>
      <c r="K10" s="238"/>
      <c r="L10" s="253"/>
      <c r="M10" s="257"/>
      <c r="N10" s="258"/>
      <c r="O10" s="258"/>
      <c r="P10" s="258"/>
      <c r="Q10" s="258"/>
    </row>
    <row r="11" spans="2:18" s="38" customFormat="1" ht="24.95" customHeight="1" x14ac:dyDescent="0.25">
      <c r="B11" s="268" t="s">
        <v>160</v>
      </c>
      <c r="C11" s="269"/>
      <c r="D11" s="269"/>
      <c r="E11" s="269"/>
      <c r="F11" s="269"/>
      <c r="G11" s="269"/>
      <c r="H11" s="269"/>
      <c r="I11" s="269"/>
      <c r="J11" s="269"/>
      <c r="K11" s="269"/>
      <c r="L11" s="270"/>
      <c r="M11" s="255"/>
      <c r="N11" s="256"/>
      <c r="O11" s="256"/>
      <c r="P11" s="256"/>
      <c r="Q11" s="256"/>
      <c r="R11"/>
    </row>
    <row r="12" spans="2:18" ht="39.950000000000003" customHeight="1" x14ac:dyDescent="0.25">
      <c r="B12" s="40"/>
      <c r="C12" s="271" t="s">
        <v>53</v>
      </c>
      <c r="D12" s="271"/>
      <c r="E12" s="271"/>
      <c r="F12" s="271"/>
      <c r="G12" s="271"/>
      <c r="H12" s="272" t="s">
        <v>54</v>
      </c>
      <c r="I12" s="272"/>
      <c r="J12" s="272"/>
      <c r="K12" s="272"/>
      <c r="L12" s="272"/>
      <c r="M12" s="273" t="s">
        <v>55</v>
      </c>
      <c r="N12" s="275" t="s">
        <v>56</v>
      </c>
      <c r="O12" s="276"/>
      <c r="P12" s="277"/>
      <c r="Q12" s="278" t="s">
        <v>187</v>
      </c>
    </row>
    <row r="13" spans="2:18" ht="60" customHeight="1" x14ac:dyDescent="0.25">
      <c r="B13" s="40" t="s">
        <v>57</v>
      </c>
      <c r="C13" s="41" t="s">
        <v>58</v>
      </c>
      <c r="D13" s="41" t="s">
        <v>59</v>
      </c>
      <c r="E13" s="41" t="s">
        <v>153</v>
      </c>
      <c r="F13" s="41" t="s">
        <v>60</v>
      </c>
      <c r="G13" s="43" t="s">
        <v>161</v>
      </c>
      <c r="H13" s="44" t="s">
        <v>58</v>
      </c>
      <c r="I13" s="42" t="s">
        <v>59</v>
      </c>
      <c r="J13" s="42" t="s">
        <v>153</v>
      </c>
      <c r="K13" s="42" t="s">
        <v>60</v>
      </c>
      <c r="L13" s="42" t="s">
        <v>161</v>
      </c>
      <c r="M13" s="274"/>
      <c r="N13" s="45" t="s">
        <v>61</v>
      </c>
      <c r="O13" s="45" t="s">
        <v>62</v>
      </c>
      <c r="P13" s="45" t="s">
        <v>63</v>
      </c>
      <c r="Q13" s="278"/>
    </row>
    <row r="14" spans="2:18" ht="20.100000000000001" customHeight="1" x14ac:dyDescent="0.25">
      <c r="B14" s="35" t="s">
        <v>64</v>
      </c>
      <c r="C14" s="11"/>
      <c r="D14" s="11"/>
      <c r="E14" s="46"/>
      <c r="F14" s="47"/>
      <c r="G14" s="48">
        <f>SUM(C14:D14)</f>
        <v>0</v>
      </c>
      <c r="H14" s="21"/>
      <c r="I14" s="22"/>
      <c r="J14" s="49"/>
      <c r="K14" s="49"/>
      <c r="L14" s="50">
        <f>SUM(H14:I14)</f>
        <v>0</v>
      </c>
      <c r="M14" s="51">
        <v>1.1000000000000001</v>
      </c>
      <c r="N14" s="52">
        <v>76.319999999999993</v>
      </c>
      <c r="O14" s="52">
        <f>N14*3.6</f>
        <v>274.75200000000001</v>
      </c>
      <c r="P14" s="52">
        <f>O14/1000</f>
        <v>0.274752</v>
      </c>
      <c r="Q14" s="278"/>
      <c r="R14" s="53"/>
    </row>
    <row r="15" spans="2:18" ht="20.100000000000001" customHeight="1" x14ac:dyDescent="0.25">
      <c r="B15" s="35" t="s">
        <v>65</v>
      </c>
      <c r="C15" s="11"/>
      <c r="D15" s="11"/>
      <c r="E15" s="54"/>
      <c r="F15" s="55"/>
      <c r="G15" s="48">
        <f>SUM(C15:D15)</f>
        <v>0</v>
      </c>
      <c r="H15" s="11"/>
      <c r="I15" s="24"/>
      <c r="J15" s="56"/>
      <c r="K15" s="57"/>
      <c r="L15" s="50">
        <f t="shared" ref="L15" si="0">SUM(H15:I15)</f>
        <v>0</v>
      </c>
      <c r="M15" s="58">
        <v>1.1000000000000001</v>
      </c>
      <c r="N15" s="52">
        <v>56.18</v>
      </c>
      <c r="O15" s="52">
        <f t="shared" ref="O15:O20" si="1">N15*3.6</f>
        <v>202.24799999999999</v>
      </c>
      <c r="P15" s="52">
        <f t="shared" ref="P15:P22" si="2">O15/1000</f>
        <v>0.20224799999999998</v>
      </c>
      <c r="Q15" s="278"/>
      <c r="R15" s="53"/>
    </row>
    <row r="16" spans="2:18" ht="20.100000000000001" customHeight="1" x14ac:dyDescent="0.25">
      <c r="B16" s="35" t="s">
        <v>66</v>
      </c>
      <c r="C16" s="11"/>
      <c r="D16" s="11"/>
      <c r="E16" s="54"/>
      <c r="F16" s="55"/>
      <c r="G16" s="48">
        <f>SUM(C16:D16)</f>
        <v>0</v>
      </c>
      <c r="H16" s="11"/>
      <c r="I16" s="11"/>
      <c r="J16" s="54"/>
      <c r="K16" s="55"/>
      <c r="L16" s="50">
        <f>SUM(H16:I16)</f>
        <v>0</v>
      </c>
      <c r="M16" s="58">
        <v>1.1000000000000001</v>
      </c>
      <c r="N16" s="52">
        <v>63.1</v>
      </c>
      <c r="O16" s="52">
        <f t="shared" si="1"/>
        <v>227.16</v>
      </c>
      <c r="P16" s="52">
        <f t="shared" si="2"/>
        <v>0.22716</v>
      </c>
      <c r="Q16" s="278"/>
      <c r="R16" s="53"/>
    </row>
    <row r="17" spans="2:18" ht="20.100000000000001" customHeight="1" x14ac:dyDescent="0.25">
      <c r="B17" s="35" t="s">
        <v>67</v>
      </c>
      <c r="C17" s="96"/>
      <c r="D17" s="11"/>
      <c r="E17" s="54"/>
      <c r="F17" s="55"/>
      <c r="G17" s="48">
        <f t="shared" ref="G17:G19" si="3">SUM(C17:D17)</f>
        <v>0</v>
      </c>
      <c r="H17" s="59"/>
      <c r="I17" s="60"/>
      <c r="J17" s="61"/>
      <c r="K17" s="61"/>
      <c r="L17" s="62"/>
      <c r="M17" s="58">
        <v>1.1000000000000001</v>
      </c>
      <c r="N17" s="52">
        <v>94.75</v>
      </c>
      <c r="O17" s="52">
        <f t="shared" si="1"/>
        <v>341.1</v>
      </c>
      <c r="P17" s="52">
        <f t="shared" si="2"/>
        <v>0.34110000000000001</v>
      </c>
      <c r="Q17" s="278"/>
      <c r="R17" s="53"/>
    </row>
    <row r="18" spans="2:18" ht="20.100000000000001" customHeight="1" x14ac:dyDescent="0.25">
      <c r="B18" s="35" t="s">
        <v>68</v>
      </c>
      <c r="C18" s="11"/>
      <c r="D18" s="11"/>
      <c r="E18" s="54"/>
      <c r="F18" s="55"/>
      <c r="G18" s="48">
        <f t="shared" si="3"/>
        <v>0</v>
      </c>
      <c r="H18" s="11"/>
      <c r="I18" s="11"/>
      <c r="J18" s="63"/>
      <c r="K18" s="57"/>
      <c r="L18" s="50">
        <f>SUM(H18:I18)</f>
        <v>0</v>
      </c>
      <c r="M18" s="58">
        <v>0.2</v>
      </c>
      <c r="N18" s="52">
        <v>0</v>
      </c>
      <c r="O18" s="52">
        <f t="shared" si="1"/>
        <v>0</v>
      </c>
      <c r="P18" s="52">
        <f t="shared" si="2"/>
        <v>0</v>
      </c>
      <c r="Q18" s="64" t="s">
        <v>69</v>
      </c>
      <c r="R18" s="53"/>
    </row>
    <row r="19" spans="2:18" ht="20.100000000000001" customHeight="1" x14ac:dyDescent="0.25">
      <c r="B19" s="1" t="s">
        <v>70</v>
      </c>
      <c r="C19" s="11"/>
      <c r="D19" s="11"/>
      <c r="E19" s="54"/>
      <c r="F19" s="55"/>
      <c r="G19" s="48">
        <f t="shared" si="3"/>
        <v>0</v>
      </c>
      <c r="H19" s="11"/>
      <c r="I19" s="11"/>
      <c r="J19" s="54"/>
      <c r="K19" s="55"/>
      <c r="L19" s="50">
        <f t="shared" ref="L19:L20" si="4">SUM(H19:I19)</f>
        <v>0</v>
      </c>
      <c r="M19" s="17">
        <v>0</v>
      </c>
      <c r="N19" s="18">
        <v>0</v>
      </c>
      <c r="O19" s="18">
        <f>N19*3.6</f>
        <v>0</v>
      </c>
      <c r="P19" s="65">
        <f t="shared" si="2"/>
        <v>0</v>
      </c>
      <c r="Q19" s="26" t="s">
        <v>71</v>
      </c>
    </row>
    <row r="20" spans="2:18" ht="57.75" customHeight="1" x14ac:dyDescent="0.25">
      <c r="B20" s="1" t="s">
        <v>72</v>
      </c>
      <c r="C20" s="11"/>
      <c r="D20" s="11"/>
      <c r="E20" s="66"/>
      <c r="F20" s="67"/>
      <c r="G20" s="48">
        <f>SUM(C20:D20)</f>
        <v>0</v>
      </c>
      <c r="H20" s="11"/>
      <c r="I20" s="11"/>
      <c r="J20" s="54"/>
      <c r="K20" s="55"/>
      <c r="L20" s="50">
        <f t="shared" si="4"/>
        <v>0</v>
      </c>
      <c r="M20" s="17">
        <v>0.8</v>
      </c>
      <c r="N20" s="18">
        <v>94.93</v>
      </c>
      <c r="O20" s="65">
        <f t="shared" si="1"/>
        <v>341.74800000000005</v>
      </c>
      <c r="P20" s="52">
        <f t="shared" si="2"/>
        <v>0.34174800000000005</v>
      </c>
      <c r="Q20" s="26" t="s">
        <v>73</v>
      </c>
    </row>
    <row r="21" spans="2:18" ht="35.1" customHeight="1" x14ac:dyDescent="0.25">
      <c r="B21" s="35" t="s">
        <v>74</v>
      </c>
      <c r="C21" s="11"/>
      <c r="D21" s="11"/>
      <c r="E21" s="11"/>
      <c r="F21" s="11"/>
      <c r="G21" s="48">
        <f>SUM(C21:F21)</f>
        <v>0</v>
      </c>
      <c r="H21" s="11"/>
      <c r="I21" s="11"/>
      <c r="J21" s="11"/>
      <c r="K21" s="11"/>
      <c r="L21" s="50">
        <f>SUM(H21:K21)</f>
        <v>0</v>
      </c>
      <c r="M21" s="58">
        <v>2.5</v>
      </c>
      <c r="N21" s="52"/>
      <c r="O21" s="52">
        <v>553</v>
      </c>
      <c r="P21" s="52">
        <f t="shared" si="2"/>
        <v>0.55300000000000005</v>
      </c>
      <c r="Q21" s="68" t="s">
        <v>75</v>
      </c>
    </row>
    <row r="22" spans="2:18" ht="35.1" customHeight="1" x14ac:dyDescent="0.25">
      <c r="B22" s="35" t="s">
        <v>76</v>
      </c>
      <c r="C22" s="11"/>
      <c r="D22" s="11"/>
      <c r="E22" s="11"/>
      <c r="F22" s="11"/>
      <c r="G22" s="48">
        <f>IF(SUM(C22:F22)&gt;G21,G21,SUM(C22:F22))</f>
        <v>0</v>
      </c>
      <c r="H22" s="11"/>
      <c r="I22" s="11"/>
      <c r="J22" s="11"/>
      <c r="K22" s="11"/>
      <c r="L22" s="50">
        <f>IF(SUM(H22:K22)&gt;L21,L21,SUM(H22:K22))</f>
        <v>0</v>
      </c>
      <c r="M22" s="58">
        <v>2.5</v>
      </c>
      <c r="N22" s="52"/>
      <c r="O22" s="52">
        <v>553</v>
      </c>
      <c r="P22" s="52">
        <f t="shared" si="2"/>
        <v>0.55300000000000005</v>
      </c>
      <c r="Q22" s="68" t="s">
        <v>77</v>
      </c>
    </row>
    <row r="23" spans="2:18" ht="20.100000000000001" customHeight="1" x14ac:dyDescent="0.25">
      <c r="B23" s="262" t="s">
        <v>78</v>
      </c>
      <c r="C23" s="263"/>
      <c r="D23" s="263"/>
      <c r="E23" s="263"/>
      <c r="F23" s="264"/>
      <c r="G23" s="48">
        <f>SUM(G14:G20)</f>
        <v>0</v>
      </c>
      <c r="H23" s="265" t="s">
        <v>78</v>
      </c>
      <c r="I23" s="266"/>
      <c r="J23" s="266"/>
      <c r="K23" s="267"/>
      <c r="L23" s="50">
        <f>SUM(L14:L16)+SUM(L18:L20)</f>
        <v>0</v>
      </c>
      <c r="M23" s="69">
        <f>G23-L23</f>
        <v>0</v>
      </c>
      <c r="N23" s="70" t="s">
        <v>79</v>
      </c>
      <c r="O23" s="70"/>
      <c r="P23" s="71"/>
      <c r="R23" s="53"/>
    </row>
    <row r="24" spans="2:18" ht="20.100000000000001" customHeight="1" x14ac:dyDescent="0.25">
      <c r="B24" s="262" t="s">
        <v>80</v>
      </c>
      <c r="C24" s="263"/>
      <c r="D24" s="263"/>
      <c r="E24" s="263"/>
      <c r="F24" s="264"/>
      <c r="G24" s="48">
        <f>G21</f>
        <v>0</v>
      </c>
      <c r="H24" s="265" t="s">
        <v>80</v>
      </c>
      <c r="I24" s="266"/>
      <c r="J24" s="266"/>
      <c r="K24" s="267"/>
      <c r="L24" s="50">
        <f>L21</f>
        <v>0</v>
      </c>
      <c r="M24" s="69">
        <f>G24-L24</f>
        <v>0</v>
      </c>
      <c r="N24" s="70" t="s">
        <v>79</v>
      </c>
      <c r="O24" s="70"/>
      <c r="P24" s="71"/>
      <c r="R24" s="53"/>
    </row>
    <row r="25" spans="2:18" ht="20.100000000000001" customHeight="1" x14ac:dyDescent="0.25">
      <c r="B25" s="262" t="s">
        <v>81</v>
      </c>
      <c r="C25" s="263"/>
      <c r="D25" s="263"/>
      <c r="E25" s="263"/>
      <c r="F25" s="264"/>
      <c r="G25" s="48">
        <f>G22</f>
        <v>0</v>
      </c>
      <c r="H25" s="265" t="s">
        <v>82</v>
      </c>
      <c r="I25" s="266"/>
      <c r="J25" s="266"/>
      <c r="K25" s="267"/>
      <c r="L25" s="50">
        <f>L22</f>
        <v>0</v>
      </c>
      <c r="M25" s="69">
        <f>L25-G25</f>
        <v>0</v>
      </c>
      <c r="N25" s="70" t="s">
        <v>79</v>
      </c>
      <c r="O25" s="70"/>
      <c r="P25" s="71"/>
      <c r="R25" s="53"/>
    </row>
    <row r="26" spans="2:18" ht="20.100000000000001" customHeight="1" x14ac:dyDescent="0.25">
      <c r="B26" s="262" t="s">
        <v>83</v>
      </c>
      <c r="C26" s="263"/>
      <c r="D26" s="263"/>
      <c r="E26" s="263"/>
      <c r="F26" s="264"/>
      <c r="G26" s="48">
        <f>SUM(G14:G21)</f>
        <v>0</v>
      </c>
      <c r="H26" s="317" t="s">
        <v>84</v>
      </c>
      <c r="I26" s="317"/>
      <c r="J26" s="317"/>
      <c r="K26" s="317"/>
      <c r="L26" s="50">
        <f>SUM(L14:L21)</f>
        <v>0</v>
      </c>
      <c r="M26" s="69">
        <f>G26-L26</f>
        <v>0</v>
      </c>
      <c r="N26" s="72" t="s">
        <v>79</v>
      </c>
      <c r="O26" s="73" t="s">
        <v>170</v>
      </c>
    </row>
    <row r="27" spans="2:18" ht="20.100000000000001" customHeight="1" x14ac:dyDescent="0.25">
      <c r="B27" s="262" t="s">
        <v>85</v>
      </c>
      <c r="C27" s="263"/>
      <c r="D27" s="263"/>
      <c r="E27" s="263"/>
      <c r="F27" s="264"/>
      <c r="G27" s="48">
        <f>G14*$M$14+G15*$M$15+G16*$M$16+G17*$M$17+G18*$M$18+G20*$M$20+G21*$M$21-G22*$M$22+G19*$M$19</f>
        <v>0</v>
      </c>
      <c r="H27" s="317" t="s">
        <v>85</v>
      </c>
      <c r="I27" s="317"/>
      <c r="J27" s="317"/>
      <c r="K27" s="317"/>
      <c r="L27" s="50">
        <f>L14*$M$14+L15*$M$15+L16*$M$16+L17*$M$17+L18*$M$18+L20*$M$20+L21*$M$21-L22*$M$22+L19*$M$19</f>
        <v>0</v>
      </c>
      <c r="M27" s="69">
        <f>G27-L27</f>
        <v>0</v>
      </c>
      <c r="N27" s="72" t="s">
        <v>79</v>
      </c>
      <c r="O27" s="32" t="str">
        <f>IFERROR((1-L27/G27),"-")</f>
        <v>-</v>
      </c>
    </row>
    <row r="28" spans="2:18" ht="20.100000000000001" customHeight="1" x14ac:dyDescent="0.25">
      <c r="B28" s="262" t="s">
        <v>86</v>
      </c>
      <c r="C28" s="263"/>
      <c r="D28" s="263"/>
      <c r="E28" s="263"/>
      <c r="F28" s="264"/>
      <c r="G28" s="48">
        <f>(G14*$P$14+G15*$P$15+G16*$P$16+G17*$P$17+G18*$P$18+G19*$P$19+G20*$P$20+G21*$P$21-G22*$P$22)/1000</f>
        <v>0</v>
      </c>
      <c r="H28" s="317" t="s">
        <v>86</v>
      </c>
      <c r="I28" s="317"/>
      <c r="J28" s="317"/>
      <c r="K28" s="317"/>
      <c r="L28" s="50">
        <f>(L14*$P$14+L15*$P$15+L16*$P$16+L17*$P$17+L18*$P$18+L19*$P$19+L20*$P$20+L21*$P$21-L22*$P$22)/1000</f>
        <v>0</v>
      </c>
      <c r="M28" s="69">
        <f>G28-L28</f>
        <v>0</v>
      </c>
      <c r="N28" s="72" t="s">
        <v>36</v>
      </c>
      <c r="O28" s="72"/>
    </row>
    <row r="29" spans="2:18" ht="20.100000000000001" customHeight="1" x14ac:dyDescent="0.25">
      <c r="B29" s="318" t="s">
        <v>87</v>
      </c>
      <c r="C29" s="319"/>
      <c r="D29" s="319"/>
      <c r="E29" s="319"/>
      <c r="F29" s="319"/>
      <c r="G29" s="319"/>
      <c r="H29" s="319"/>
      <c r="I29" s="319"/>
      <c r="J29" s="319"/>
      <c r="K29" s="319"/>
      <c r="L29" s="320"/>
      <c r="M29" s="69"/>
      <c r="N29" s="72"/>
      <c r="O29" s="72"/>
    </row>
    <row r="30" spans="2:18" ht="20.100000000000001" customHeight="1" x14ac:dyDescent="0.25">
      <c r="B30" s="292" t="s">
        <v>88</v>
      </c>
      <c r="C30" s="293"/>
      <c r="D30" s="293"/>
      <c r="E30" s="74">
        <f>M23</f>
        <v>0</v>
      </c>
      <c r="F30" s="75" t="s">
        <v>79</v>
      </c>
      <c r="G30" s="294" t="s">
        <v>89</v>
      </c>
      <c r="H30" s="295"/>
      <c r="I30" s="295"/>
      <c r="J30" s="296"/>
      <c r="K30" s="74">
        <f>M26</f>
        <v>0</v>
      </c>
      <c r="L30" s="76" t="s">
        <v>79</v>
      </c>
      <c r="M30" s="69"/>
      <c r="N30" s="38"/>
      <c r="O30" s="38"/>
    </row>
    <row r="31" spans="2:18" ht="20.100000000000001" customHeight="1" x14ac:dyDescent="0.25">
      <c r="B31" s="292" t="s">
        <v>90</v>
      </c>
      <c r="C31" s="293"/>
      <c r="D31" s="293"/>
      <c r="E31" s="74">
        <f>M24</f>
        <v>0</v>
      </c>
      <c r="F31" s="75" t="s">
        <v>79</v>
      </c>
      <c r="G31" s="294" t="s">
        <v>91</v>
      </c>
      <c r="H31" s="295"/>
      <c r="I31" s="295"/>
      <c r="J31" s="296"/>
      <c r="K31" s="74">
        <f>M27</f>
        <v>0</v>
      </c>
      <c r="L31" s="76" t="s">
        <v>79</v>
      </c>
      <c r="M31" s="69"/>
      <c r="N31" s="38"/>
      <c r="O31" s="38"/>
    </row>
    <row r="32" spans="2:18" ht="20.100000000000001" customHeight="1" x14ac:dyDescent="0.25">
      <c r="B32" s="292" t="s">
        <v>92</v>
      </c>
      <c r="C32" s="293"/>
      <c r="D32" s="293"/>
      <c r="E32" s="74">
        <f>M25</f>
        <v>0</v>
      </c>
      <c r="F32" s="75" t="s">
        <v>79</v>
      </c>
      <c r="G32" s="294" t="s">
        <v>93</v>
      </c>
      <c r="H32" s="295"/>
      <c r="I32" s="295"/>
      <c r="J32" s="296"/>
      <c r="K32" s="74">
        <f>M28</f>
        <v>0</v>
      </c>
      <c r="L32" s="76" t="s">
        <v>36</v>
      </c>
      <c r="M32" s="69"/>
      <c r="N32" s="38"/>
      <c r="O32" s="38"/>
    </row>
    <row r="33" spans="2:18" ht="24.95" customHeight="1" x14ac:dyDescent="0.25">
      <c r="B33" s="309" t="s">
        <v>94</v>
      </c>
      <c r="C33" s="310"/>
      <c r="D33" s="310"/>
      <c r="E33" s="310"/>
      <c r="F33" s="310"/>
      <c r="G33" s="310"/>
      <c r="H33" s="310"/>
      <c r="I33" s="310"/>
      <c r="J33" s="310"/>
      <c r="K33" s="310"/>
      <c r="L33" s="310"/>
      <c r="R33" s="39" t="s">
        <v>0</v>
      </c>
    </row>
    <row r="34" spans="2:18" ht="24.95" customHeight="1" x14ac:dyDescent="0.25">
      <c r="B34" s="311" t="s">
        <v>39</v>
      </c>
      <c r="C34" s="313" t="s">
        <v>95</v>
      </c>
      <c r="D34" s="314"/>
      <c r="E34" s="259" t="s">
        <v>96</v>
      </c>
      <c r="F34" s="259"/>
      <c r="G34" s="259"/>
      <c r="H34" s="297" t="s">
        <v>97</v>
      </c>
      <c r="I34" s="297"/>
      <c r="J34" s="297"/>
      <c r="K34" s="297"/>
      <c r="L34" s="297"/>
      <c r="R34" s="39" t="s">
        <v>1</v>
      </c>
    </row>
    <row r="35" spans="2:18" ht="50.1" customHeight="1" x14ac:dyDescent="0.25">
      <c r="B35" s="312"/>
      <c r="C35" s="315"/>
      <c r="D35" s="316"/>
      <c r="E35" s="260" t="s">
        <v>98</v>
      </c>
      <c r="F35" s="261"/>
      <c r="G35" s="77" t="s">
        <v>99</v>
      </c>
      <c r="H35" s="298" t="s">
        <v>100</v>
      </c>
      <c r="I35" s="298"/>
      <c r="J35" s="298"/>
      <c r="K35" s="79" t="s">
        <v>182</v>
      </c>
      <c r="L35" s="79" t="s">
        <v>101</v>
      </c>
      <c r="R35" s="39" t="s">
        <v>163</v>
      </c>
    </row>
    <row r="36" spans="2:18" ht="39.950000000000003" customHeight="1" x14ac:dyDescent="0.25">
      <c r="B36" s="80">
        <v>1</v>
      </c>
      <c r="C36" s="242" t="s">
        <v>102</v>
      </c>
      <c r="D36" s="243"/>
      <c r="E36" s="237"/>
      <c r="F36" s="253"/>
      <c r="G36" s="2"/>
      <c r="H36" s="285"/>
      <c r="I36" s="285"/>
      <c r="J36" s="285"/>
      <c r="K36" s="23"/>
      <c r="L36" s="81"/>
      <c r="M36" s="307" t="s">
        <v>174</v>
      </c>
      <c r="N36" s="308"/>
      <c r="O36" s="308"/>
      <c r="P36" s="82"/>
      <c r="R36" s="39" t="s">
        <v>164</v>
      </c>
    </row>
    <row r="37" spans="2:18" ht="39.950000000000003" customHeight="1" x14ac:dyDescent="0.25">
      <c r="B37" s="80">
        <v>2</v>
      </c>
      <c r="C37" s="242" t="s">
        <v>162</v>
      </c>
      <c r="D37" s="243"/>
      <c r="E37" s="237"/>
      <c r="F37" s="253"/>
      <c r="G37" s="2"/>
      <c r="H37" s="285"/>
      <c r="I37" s="285"/>
      <c r="J37" s="285"/>
      <c r="K37" s="3"/>
      <c r="L37" s="79"/>
      <c r="M37" s="307"/>
      <c r="N37" s="308"/>
      <c r="O37" s="308"/>
      <c r="P37" s="82"/>
    </row>
    <row r="38" spans="2:18" ht="39.950000000000003" customHeight="1" x14ac:dyDescent="0.25">
      <c r="B38" s="80">
        <v>3</v>
      </c>
      <c r="C38" s="242" t="s">
        <v>103</v>
      </c>
      <c r="D38" s="243"/>
      <c r="E38" s="237"/>
      <c r="F38" s="253"/>
      <c r="G38" s="2"/>
      <c r="H38" s="285"/>
      <c r="I38" s="285"/>
      <c r="J38" s="285"/>
      <c r="K38" s="3"/>
      <c r="L38" s="79"/>
      <c r="M38" s="307"/>
      <c r="N38" s="308"/>
      <c r="O38" s="308"/>
      <c r="P38" s="82"/>
    </row>
    <row r="39" spans="2:18" ht="39.950000000000003" customHeight="1" x14ac:dyDescent="0.25">
      <c r="B39" s="80">
        <v>4</v>
      </c>
      <c r="C39" s="242" t="s">
        <v>104</v>
      </c>
      <c r="D39" s="243"/>
      <c r="E39" s="237"/>
      <c r="F39" s="253"/>
      <c r="G39" s="2"/>
      <c r="H39" s="285"/>
      <c r="I39" s="285"/>
      <c r="J39" s="285"/>
      <c r="K39" s="3"/>
      <c r="L39" s="79"/>
      <c r="M39" s="307"/>
      <c r="N39" s="308"/>
      <c r="O39" s="308"/>
      <c r="P39" s="82"/>
    </row>
    <row r="40" spans="2:18" ht="39.950000000000003" customHeight="1" x14ac:dyDescent="0.25">
      <c r="B40" s="80">
        <v>5</v>
      </c>
      <c r="C40" s="242" t="s">
        <v>105</v>
      </c>
      <c r="D40" s="243"/>
      <c r="E40" s="237"/>
      <c r="F40" s="253"/>
      <c r="G40" s="2"/>
      <c r="H40" s="285"/>
      <c r="I40" s="285"/>
      <c r="J40" s="285"/>
      <c r="K40" s="25"/>
      <c r="L40" s="83"/>
      <c r="M40" s="307"/>
      <c r="N40" s="308"/>
      <c r="O40" s="308"/>
      <c r="P40" s="82"/>
    </row>
    <row r="41" spans="2:18" ht="39.950000000000003" customHeight="1" x14ac:dyDescent="0.25">
      <c r="B41" s="80">
        <v>6</v>
      </c>
      <c r="C41" s="242" t="s">
        <v>106</v>
      </c>
      <c r="D41" s="243"/>
      <c r="E41" s="237"/>
      <c r="F41" s="253"/>
      <c r="G41" s="2"/>
      <c r="H41" s="246"/>
      <c r="I41" s="246"/>
      <c r="J41" s="246"/>
      <c r="K41" s="246"/>
      <c r="L41" s="246"/>
    </row>
    <row r="42" spans="2:18" ht="39.950000000000003" customHeight="1" x14ac:dyDescent="0.25">
      <c r="B42" s="80">
        <v>7</v>
      </c>
      <c r="C42" s="242" t="s">
        <v>107</v>
      </c>
      <c r="D42" s="243"/>
      <c r="E42" s="237"/>
      <c r="F42" s="253"/>
      <c r="G42" s="2"/>
      <c r="H42" s="246"/>
      <c r="I42" s="246"/>
      <c r="J42" s="246"/>
      <c r="K42" s="246"/>
      <c r="L42" s="246"/>
    </row>
    <row r="43" spans="2:18" ht="39.950000000000003" customHeight="1" x14ac:dyDescent="0.25">
      <c r="B43" s="80">
        <v>8</v>
      </c>
      <c r="C43" s="289" t="s">
        <v>108</v>
      </c>
      <c r="D43" s="289"/>
      <c r="E43" s="237"/>
      <c r="F43" s="253"/>
      <c r="G43" s="2"/>
      <c r="H43" s="246"/>
      <c r="I43" s="246"/>
      <c r="J43" s="246"/>
      <c r="K43" s="246"/>
      <c r="L43" s="246"/>
    </row>
    <row r="44" spans="2:18" ht="39.950000000000003" customHeight="1" x14ac:dyDescent="0.25">
      <c r="B44" s="80">
        <v>9</v>
      </c>
      <c r="C44" s="289" t="s">
        <v>158</v>
      </c>
      <c r="D44" s="289"/>
      <c r="E44" s="237"/>
      <c r="F44" s="253"/>
      <c r="G44" s="2"/>
      <c r="H44" s="246"/>
      <c r="I44" s="246"/>
      <c r="J44" s="246"/>
      <c r="K44" s="246"/>
      <c r="L44" s="246"/>
    </row>
    <row r="45" spans="2:18" ht="39.950000000000003" customHeight="1" x14ac:dyDescent="0.25">
      <c r="B45" s="84">
        <v>10</v>
      </c>
      <c r="C45" s="280" t="s">
        <v>154</v>
      </c>
      <c r="D45" s="280"/>
      <c r="E45" s="237"/>
      <c r="F45" s="253"/>
      <c r="G45" s="2"/>
      <c r="H45" s="246"/>
      <c r="I45" s="246"/>
      <c r="J45" s="246"/>
      <c r="K45" s="246"/>
      <c r="L45" s="246"/>
    </row>
    <row r="46" spans="2:18" ht="39.950000000000003" customHeight="1" x14ac:dyDescent="0.25">
      <c r="B46" s="80">
        <v>11</v>
      </c>
      <c r="C46" s="247" t="s">
        <v>165</v>
      </c>
      <c r="D46" s="248"/>
      <c r="E46" s="242" t="s">
        <v>109</v>
      </c>
      <c r="F46" s="243"/>
      <c r="G46" s="2"/>
      <c r="H46" s="246"/>
      <c r="I46" s="246"/>
      <c r="J46" s="246"/>
      <c r="K46" s="85" t="s">
        <v>110</v>
      </c>
      <c r="L46" s="3"/>
      <c r="M46" s="86" t="s">
        <v>24</v>
      </c>
    </row>
    <row r="47" spans="2:18" ht="39.950000000000003" customHeight="1" x14ac:dyDescent="0.25">
      <c r="B47" s="80">
        <v>12</v>
      </c>
      <c r="C47" s="249"/>
      <c r="D47" s="250"/>
      <c r="E47" s="242" t="s">
        <v>111</v>
      </c>
      <c r="F47" s="243"/>
      <c r="G47" s="2"/>
      <c r="H47" s="246"/>
      <c r="I47" s="246"/>
      <c r="J47" s="246"/>
      <c r="K47" s="85" t="s">
        <v>112</v>
      </c>
      <c r="L47" s="3"/>
      <c r="M47" s="86" t="s">
        <v>9</v>
      </c>
    </row>
    <row r="48" spans="2:18" ht="39.950000000000003" customHeight="1" x14ac:dyDescent="0.25">
      <c r="B48" s="80">
        <v>13</v>
      </c>
      <c r="C48" s="249"/>
      <c r="D48" s="250"/>
      <c r="E48" s="242" t="s">
        <v>113</v>
      </c>
      <c r="F48" s="243"/>
      <c r="G48" s="2"/>
      <c r="H48" s="246"/>
      <c r="I48" s="246"/>
      <c r="J48" s="246"/>
      <c r="K48" s="87" t="s">
        <v>114</v>
      </c>
      <c r="L48" s="3"/>
      <c r="M48" s="86" t="s">
        <v>21</v>
      </c>
    </row>
    <row r="49" spans="2:17" ht="39.950000000000003" customHeight="1" x14ac:dyDescent="0.25">
      <c r="B49" s="80">
        <v>14</v>
      </c>
      <c r="C49" s="251"/>
      <c r="D49" s="252"/>
      <c r="E49" s="244" t="s">
        <v>115</v>
      </c>
      <c r="F49" s="245"/>
      <c r="G49" s="2"/>
      <c r="H49" s="246"/>
      <c r="I49" s="246"/>
      <c r="J49" s="246"/>
      <c r="K49" s="88" t="s">
        <v>197</v>
      </c>
      <c r="L49" s="10"/>
      <c r="M49" s="38" t="s">
        <v>198</v>
      </c>
    </row>
    <row r="50" spans="2:17" ht="39.950000000000003" customHeight="1" x14ac:dyDescent="0.25">
      <c r="B50" s="80">
        <v>15</v>
      </c>
      <c r="C50" s="242" t="s">
        <v>179</v>
      </c>
      <c r="D50" s="254"/>
      <c r="E50" s="254"/>
      <c r="F50" s="243"/>
      <c r="G50" s="2"/>
      <c r="H50" s="237"/>
      <c r="I50" s="238"/>
      <c r="J50" s="253"/>
      <c r="K50" s="88" t="s">
        <v>181</v>
      </c>
      <c r="L50" s="19"/>
      <c r="M50" s="290" t="s">
        <v>180</v>
      </c>
      <c r="N50" s="291"/>
      <c r="O50" s="291"/>
      <c r="P50" s="291"/>
      <c r="Q50" s="291"/>
    </row>
    <row r="51" spans="2:17" ht="24.95" customHeight="1" x14ac:dyDescent="0.25">
      <c r="B51" s="286" t="s">
        <v>183</v>
      </c>
      <c r="C51" s="286"/>
      <c r="D51" s="286"/>
      <c r="E51" s="286"/>
      <c r="F51" s="286"/>
      <c r="G51" s="286"/>
      <c r="H51" s="286"/>
      <c r="I51" s="286"/>
      <c r="J51" s="286"/>
      <c r="K51" s="286"/>
      <c r="L51" s="286"/>
      <c r="M51" s="38"/>
    </row>
    <row r="52" spans="2:17" ht="39.950000000000003" customHeight="1" x14ac:dyDescent="0.25">
      <c r="B52" s="89" t="s">
        <v>39</v>
      </c>
      <c r="C52" s="240" t="s">
        <v>116</v>
      </c>
      <c r="D52" s="240"/>
      <c r="E52" s="240"/>
      <c r="F52" s="240"/>
      <c r="G52" s="90" t="s">
        <v>117</v>
      </c>
      <c r="H52" s="240" t="s">
        <v>118</v>
      </c>
      <c r="I52" s="240"/>
      <c r="J52" s="240"/>
      <c r="K52" s="240"/>
      <c r="L52" s="240"/>
      <c r="M52" s="38"/>
    </row>
    <row r="53" spans="2:17" ht="39.950000000000003" customHeight="1" x14ac:dyDescent="0.25">
      <c r="B53" s="91">
        <v>16</v>
      </c>
      <c r="C53" s="239" t="s">
        <v>201</v>
      </c>
      <c r="D53" s="239"/>
      <c r="E53" s="239"/>
      <c r="F53" s="239"/>
      <c r="G53" s="4"/>
      <c r="H53" s="241"/>
      <c r="I53" s="241"/>
      <c r="J53" s="241"/>
      <c r="K53" s="241"/>
      <c r="L53" s="241"/>
      <c r="M53" s="255"/>
      <c r="N53" s="256"/>
    </row>
    <row r="54" spans="2:17" ht="24.95" customHeight="1" x14ac:dyDescent="0.25">
      <c r="B54" s="287" t="s">
        <v>119</v>
      </c>
      <c r="C54" s="287"/>
      <c r="D54" s="287"/>
      <c r="E54" s="287"/>
      <c r="F54" s="287"/>
      <c r="G54" s="287"/>
      <c r="H54" s="287"/>
      <c r="I54" s="287"/>
      <c r="J54" s="288" t="s">
        <v>166</v>
      </c>
      <c r="K54" s="288"/>
      <c r="L54" s="288"/>
    </row>
    <row r="55" spans="2:17" ht="24.95" customHeight="1" x14ac:dyDescent="0.25">
      <c r="B55" s="287"/>
      <c r="C55" s="287"/>
      <c r="D55" s="287"/>
      <c r="E55" s="287"/>
      <c r="F55" s="287"/>
      <c r="G55" s="287"/>
      <c r="H55" s="287"/>
      <c r="I55" s="287"/>
      <c r="J55" s="288"/>
      <c r="K55" s="288"/>
      <c r="L55" s="288"/>
    </row>
    <row r="56" spans="2:17" ht="24.95" customHeight="1" x14ac:dyDescent="0.25">
      <c r="B56" s="287"/>
      <c r="C56" s="287"/>
      <c r="D56" s="287"/>
      <c r="E56" s="287"/>
      <c r="F56" s="287"/>
      <c r="G56" s="287"/>
      <c r="H56" s="287"/>
      <c r="I56" s="287"/>
      <c r="J56" s="288"/>
      <c r="K56" s="288"/>
      <c r="L56" s="288"/>
    </row>
    <row r="57" spans="2:17" ht="63.75" customHeight="1" x14ac:dyDescent="0.25">
      <c r="B57" s="199" t="s">
        <v>167</v>
      </c>
      <c r="C57" s="199"/>
      <c r="D57" s="199"/>
      <c r="E57" s="199"/>
      <c r="F57" s="199"/>
      <c r="G57" s="199"/>
      <c r="H57" s="199"/>
      <c r="I57" s="199"/>
      <c r="J57" s="199"/>
      <c r="K57" s="199"/>
      <c r="L57" s="199"/>
    </row>
    <row r="58" spans="2:17" ht="24.95" customHeight="1" x14ac:dyDescent="0.25">
      <c r="B58" s="92"/>
      <c r="C58" s="92"/>
      <c r="D58" s="92"/>
      <c r="E58" s="92"/>
      <c r="F58" s="92"/>
      <c r="G58" s="92"/>
      <c r="H58" s="92"/>
      <c r="I58" s="92"/>
      <c r="J58" s="92"/>
      <c r="K58" s="92"/>
      <c r="L58" s="92"/>
    </row>
    <row r="59" spans="2:17" ht="24.95" customHeight="1" x14ac:dyDescent="0.25">
      <c r="B59" s="92"/>
      <c r="C59" s="92"/>
      <c r="D59" s="92"/>
      <c r="E59" s="92"/>
      <c r="F59" s="92"/>
      <c r="G59" s="92"/>
      <c r="H59" s="92"/>
      <c r="I59" s="92"/>
      <c r="J59" s="92"/>
      <c r="K59" s="92"/>
      <c r="L59" s="92"/>
    </row>
    <row r="60" spans="2:17" ht="24.95" customHeight="1" x14ac:dyDescent="0.25">
      <c r="B60" s="92"/>
      <c r="C60" s="92"/>
      <c r="D60" s="92"/>
      <c r="E60" s="92"/>
      <c r="F60" s="92"/>
      <c r="G60" s="92"/>
      <c r="H60" s="92"/>
      <c r="I60" s="92"/>
      <c r="J60" s="92"/>
      <c r="K60" s="92"/>
      <c r="L60" s="92"/>
    </row>
    <row r="61" spans="2:17" ht="24.95" customHeight="1" x14ac:dyDescent="0.25">
      <c r="B61" s="92"/>
      <c r="C61" s="92"/>
      <c r="D61" s="92"/>
      <c r="E61" s="92"/>
      <c r="F61" s="92"/>
      <c r="G61" s="92"/>
      <c r="H61" s="92"/>
      <c r="I61" s="92"/>
      <c r="J61" s="92"/>
      <c r="K61" s="92"/>
      <c r="L61" s="92"/>
    </row>
    <row r="62" spans="2:17" ht="24.95" customHeight="1" x14ac:dyDescent="0.25"/>
    <row r="63" spans="2:17" ht="24.95" customHeight="1" x14ac:dyDescent="0.25"/>
    <row r="64" spans="2:17" ht="24.95" customHeight="1" x14ac:dyDescent="0.25"/>
    <row r="65" customFormat="1" ht="24.95" customHeight="1" x14ac:dyDescent="0.25"/>
    <row r="66" customFormat="1" ht="24.95" customHeight="1" x14ac:dyDescent="0.25"/>
    <row r="67" customFormat="1" ht="24.95" customHeight="1" x14ac:dyDescent="0.25"/>
    <row r="68" customFormat="1" ht="24.95" customHeight="1" x14ac:dyDescent="0.25"/>
    <row r="69" customFormat="1" ht="24.95" customHeight="1" x14ac:dyDescent="0.25"/>
    <row r="70" customFormat="1" ht="24.95" customHeight="1" x14ac:dyDescent="0.25"/>
    <row r="71" customFormat="1" ht="24.95" customHeight="1" x14ac:dyDescent="0.25"/>
    <row r="72" customFormat="1" ht="24.95" customHeight="1" x14ac:dyDescent="0.25"/>
    <row r="73" customFormat="1" ht="24.95" customHeight="1" x14ac:dyDescent="0.25"/>
    <row r="74" customFormat="1" ht="24.95" customHeight="1" x14ac:dyDescent="0.25"/>
    <row r="75" customFormat="1" ht="24.95" customHeight="1" x14ac:dyDescent="0.25"/>
    <row r="76" customFormat="1" ht="24.95" customHeight="1" x14ac:dyDescent="0.25"/>
    <row r="77" customFormat="1" ht="24.95" customHeight="1" x14ac:dyDescent="0.25"/>
    <row r="78" customFormat="1" ht="24.95" customHeight="1" x14ac:dyDescent="0.25"/>
    <row r="79" customFormat="1" ht="24.95" customHeight="1" x14ac:dyDescent="0.25"/>
    <row r="80" customFormat="1" ht="24.95" customHeight="1" x14ac:dyDescent="0.25"/>
    <row r="81" customFormat="1" ht="24.95" customHeight="1" x14ac:dyDescent="0.25"/>
    <row r="82" customFormat="1" ht="24.95" customHeight="1" x14ac:dyDescent="0.25"/>
    <row r="83" customFormat="1" ht="24.95" customHeight="1" x14ac:dyDescent="0.25"/>
    <row r="84" customFormat="1" ht="24.95" customHeight="1" x14ac:dyDescent="0.25"/>
    <row r="85" customFormat="1" ht="24.95" customHeight="1" x14ac:dyDescent="0.25"/>
    <row r="86" customFormat="1" ht="24.95" customHeight="1" x14ac:dyDescent="0.25"/>
    <row r="87" customFormat="1" ht="24.95" customHeight="1" x14ac:dyDescent="0.25"/>
    <row r="88" customFormat="1" ht="24.95" customHeight="1" x14ac:dyDescent="0.25"/>
    <row r="89" customFormat="1" ht="24.95" customHeight="1" x14ac:dyDescent="0.25"/>
    <row r="90" customFormat="1" ht="24.95" customHeight="1" x14ac:dyDescent="0.25"/>
    <row r="91" customFormat="1" ht="24.95" customHeight="1" x14ac:dyDescent="0.25"/>
    <row r="92" customFormat="1" ht="24.95" customHeight="1" x14ac:dyDescent="0.25"/>
    <row r="93" customFormat="1" ht="24.95" customHeight="1" x14ac:dyDescent="0.25"/>
    <row r="94" customFormat="1" ht="24.95" customHeight="1" x14ac:dyDescent="0.25"/>
    <row r="95" customFormat="1" ht="24.95" customHeight="1" x14ac:dyDescent="0.25"/>
    <row r="96" customFormat="1" ht="24.95" customHeight="1" x14ac:dyDescent="0.25"/>
    <row r="97" customFormat="1" ht="24.95" customHeight="1" x14ac:dyDescent="0.25"/>
    <row r="98" customFormat="1" ht="24.95" customHeight="1" x14ac:dyDescent="0.25"/>
    <row r="99" customFormat="1" ht="24.95" customHeight="1" x14ac:dyDescent="0.25"/>
    <row r="100" customFormat="1" ht="24.95" customHeight="1" x14ac:dyDescent="0.25"/>
    <row r="101" customFormat="1" ht="24.95" customHeight="1" x14ac:dyDescent="0.25"/>
    <row r="102" customFormat="1" ht="24.95" customHeight="1" x14ac:dyDescent="0.25"/>
    <row r="103" customFormat="1" ht="24.95" customHeight="1" x14ac:dyDescent="0.25"/>
    <row r="104" customFormat="1" ht="24.95" customHeight="1" x14ac:dyDescent="0.25"/>
    <row r="105" customFormat="1" ht="24.95" customHeight="1" x14ac:dyDescent="0.25"/>
    <row r="106" customFormat="1" ht="24.95" customHeight="1" x14ac:dyDescent="0.25"/>
    <row r="107" customFormat="1" ht="24.95" customHeight="1" x14ac:dyDescent="0.25"/>
    <row r="108" customFormat="1" ht="24.95" customHeight="1" x14ac:dyDescent="0.25"/>
    <row r="109" customFormat="1" ht="24.95" customHeight="1" x14ac:dyDescent="0.25"/>
    <row r="110" customFormat="1" ht="24.95" customHeight="1" x14ac:dyDescent="0.25"/>
    <row r="111" customFormat="1" ht="24.95" customHeight="1" x14ac:dyDescent="0.25"/>
    <row r="112" customFormat="1" ht="24.95" customHeight="1" x14ac:dyDescent="0.25"/>
    <row r="113" customFormat="1" ht="24.95" customHeight="1" x14ac:dyDescent="0.25"/>
    <row r="114" customFormat="1" ht="24.95" customHeight="1" x14ac:dyDescent="0.25"/>
    <row r="115" customFormat="1" ht="24.95" customHeight="1" x14ac:dyDescent="0.25"/>
    <row r="116" customFormat="1" ht="24.95" customHeight="1" x14ac:dyDescent="0.25"/>
    <row r="117" customFormat="1" ht="24.95" customHeight="1" x14ac:dyDescent="0.25"/>
    <row r="118" customFormat="1" ht="24.95" customHeight="1" x14ac:dyDescent="0.25"/>
    <row r="119" customFormat="1" ht="24.95" customHeight="1" x14ac:dyDescent="0.25"/>
    <row r="120" customFormat="1" ht="24.95" customHeight="1" x14ac:dyDescent="0.25"/>
    <row r="121" customFormat="1" ht="24.95" customHeight="1" x14ac:dyDescent="0.25"/>
    <row r="122" customFormat="1" ht="24.95" customHeight="1" x14ac:dyDescent="0.25"/>
    <row r="123" customFormat="1" ht="24.95" customHeight="1" x14ac:dyDescent="0.25"/>
    <row r="124" customFormat="1" ht="24.95" customHeight="1" x14ac:dyDescent="0.25"/>
    <row r="125" customFormat="1" ht="24.95" customHeight="1" x14ac:dyDescent="0.25"/>
    <row r="126" customFormat="1" ht="24.95" customHeight="1" x14ac:dyDescent="0.25"/>
    <row r="127" customFormat="1" ht="24.95" customHeight="1" x14ac:dyDescent="0.25"/>
    <row r="128" customFormat="1" ht="24.95" customHeight="1" x14ac:dyDescent="0.25"/>
    <row r="129" customFormat="1" ht="24.95" customHeight="1" x14ac:dyDescent="0.25"/>
    <row r="130" customFormat="1" ht="24.95" customHeight="1" x14ac:dyDescent="0.25"/>
    <row r="131" customFormat="1" ht="24.95" customHeight="1" x14ac:dyDescent="0.25"/>
    <row r="132" customFormat="1" ht="24.95" customHeight="1" x14ac:dyDescent="0.25"/>
    <row r="133" customFormat="1" ht="24.95" customHeight="1" x14ac:dyDescent="0.25"/>
    <row r="134" customFormat="1" ht="24.95" customHeight="1" x14ac:dyDescent="0.25"/>
    <row r="135" customFormat="1" ht="24.95" customHeight="1" x14ac:dyDescent="0.25"/>
    <row r="136" customFormat="1" ht="24.95" customHeight="1" x14ac:dyDescent="0.25"/>
    <row r="137" customFormat="1" ht="24.95" customHeight="1" x14ac:dyDescent="0.25"/>
    <row r="138" customFormat="1" ht="24.95" customHeight="1" x14ac:dyDescent="0.25"/>
    <row r="139" customFormat="1" ht="24.95" customHeight="1" x14ac:dyDescent="0.25"/>
    <row r="140" customFormat="1" ht="24.95" customHeight="1" x14ac:dyDescent="0.25"/>
    <row r="141" customFormat="1" ht="24.95" customHeight="1" x14ac:dyDescent="0.25"/>
    <row r="142" customFormat="1" ht="24.95" customHeight="1" x14ac:dyDescent="0.25"/>
    <row r="143" customFormat="1" ht="24.95" customHeight="1" x14ac:dyDescent="0.25"/>
    <row r="144" customFormat="1" ht="24.95" customHeight="1" x14ac:dyDescent="0.25"/>
    <row r="145" customFormat="1" ht="24.95" customHeight="1" x14ac:dyDescent="0.25"/>
    <row r="146" customFormat="1" ht="24.95" customHeight="1" x14ac:dyDescent="0.25"/>
    <row r="147" customFormat="1" ht="24.95" customHeight="1" x14ac:dyDescent="0.25"/>
    <row r="148" customFormat="1" ht="24.95" customHeight="1" x14ac:dyDescent="0.25"/>
    <row r="149" customFormat="1" ht="24.95" customHeight="1" x14ac:dyDescent="0.25"/>
    <row r="150" customFormat="1" ht="24.95" customHeight="1" x14ac:dyDescent="0.25"/>
    <row r="151" customFormat="1" ht="24.95" customHeight="1" x14ac:dyDescent="0.25"/>
    <row r="152" customFormat="1" ht="24.95" customHeight="1" x14ac:dyDescent="0.25"/>
    <row r="153" customFormat="1" ht="24.95" customHeight="1" x14ac:dyDescent="0.25"/>
    <row r="154" customFormat="1" ht="24.95" customHeight="1" x14ac:dyDescent="0.25"/>
  </sheetData>
  <sheetProtection algorithmName="SHA-512" hashValue="FTk07CDgpCVW7UyR8CtVslM0Oyx0+oPWMsGI/gmnzb+J+sSIQ/yXlQaO7NDqo6IPPw8t0t9vpLznT0Z+PDWvFA==" saltValue="YBlq2dhLy/MacWHulu6Z8g==" spinCount="100000" sheet="1" objects="1" formatColumns="0" formatRows="0"/>
  <mergeCells count="107">
    <mergeCell ref="B2:C2"/>
    <mergeCell ref="D2:L2"/>
    <mergeCell ref="B3:L3"/>
    <mergeCell ref="B4:L4"/>
    <mergeCell ref="B5:D5"/>
    <mergeCell ref="E5:L5"/>
    <mergeCell ref="B9:C9"/>
    <mergeCell ref="E9:F9"/>
    <mergeCell ref="G9:L9"/>
    <mergeCell ref="M9:Q9"/>
    <mergeCell ref="B10:C10"/>
    <mergeCell ref="G10:L10"/>
    <mergeCell ref="M10:Q10"/>
    <mergeCell ref="M5:Q8"/>
    <mergeCell ref="B6:D6"/>
    <mergeCell ref="E6:H6"/>
    <mergeCell ref="B7:C7"/>
    <mergeCell ref="E7:F7"/>
    <mergeCell ref="I7:J7"/>
    <mergeCell ref="B8:C8"/>
    <mergeCell ref="E8:F8"/>
    <mergeCell ref="I8:J8"/>
    <mergeCell ref="B23:F23"/>
    <mergeCell ref="H23:K23"/>
    <mergeCell ref="B24:F24"/>
    <mergeCell ref="H24:K24"/>
    <mergeCell ref="B25:F25"/>
    <mergeCell ref="H25:K25"/>
    <mergeCell ref="B11:L11"/>
    <mergeCell ref="M11:Q11"/>
    <mergeCell ref="C12:G12"/>
    <mergeCell ref="H12:L12"/>
    <mergeCell ref="M12:M13"/>
    <mergeCell ref="N12:P12"/>
    <mergeCell ref="Q12:Q17"/>
    <mergeCell ref="B29:L29"/>
    <mergeCell ref="B30:D30"/>
    <mergeCell ref="G30:J30"/>
    <mergeCell ref="B31:D31"/>
    <mergeCell ref="G31:J31"/>
    <mergeCell ref="B32:D32"/>
    <mergeCell ref="G32:J32"/>
    <mergeCell ref="B26:F26"/>
    <mergeCell ref="H26:K26"/>
    <mergeCell ref="B27:F27"/>
    <mergeCell ref="H27:K27"/>
    <mergeCell ref="B28:F28"/>
    <mergeCell ref="H28:K28"/>
    <mergeCell ref="M36:O40"/>
    <mergeCell ref="C37:D37"/>
    <mergeCell ref="E37:F37"/>
    <mergeCell ref="H37:J37"/>
    <mergeCell ref="C38:D38"/>
    <mergeCell ref="E38:F38"/>
    <mergeCell ref="H38:J38"/>
    <mergeCell ref="B33:L33"/>
    <mergeCell ref="B34:B35"/>
    <mergeCell ref="C34:D35"/>
    <mergeCell ref="E34:G34"/>
    <mergeCell ref="H34:L34"/>
    <mergeCell ref="E35:F35"/>
    <mergeCell ref="H35:J35"/>
    <mergeCell ref="C39:D39"/>
    <mergeCell ref="E39:F39"/>
    <mergeCell ref="H39:J39"/>
    <mergeCell ref="C40:D40"/>
    <mergeCell ref="E40:F40"/>
    <mergeCell ref="H40:J40"/>
    <mergeCell ref="C36:D36"/>
    <mergeCell ref="E36:F36"/>
    <mergeCell ref="H36:J36"/>
    <mergeCell ref="C43:D43"/>
    <mergeCell ref="E43:F43"/>
    <mergeCell ref="H43:L43"/>
    <mergeCell ref="C44:D44"/>
    <mergeCell ref="E44:F44"/>
    <mergeCell ref="H44:L44"/>
    <mergeCell ref="C41:D41"/>
    <mergeCell ref="E41:F41"/>
    <mergeCell ref="H41:L41"/>
    <mergeCell ref="C42:D42"/>
    <mergeCell ref="E42:F42"/>
    <mergeCell ref="H42:L42"/>
    <mergeCell ref="C45:D45"/>
    <mergeCell ref="E45:F45"/>
    <mergeCell ref="H45:L45"/>
    <mergeCell ref="C46:D49"/>
    <mergeCell ref="E46:F46"/>
    <mergeCell ref="H46:J46"/>
    <mergeCell ref="E47:F47"/>
    <mergeCell ref="H47:J47"/>
    <mergeCell ref="E48:F48"/>
    <mergeCell ref="H48:J48"/>
    <mergeCell ref="B57:L57"/>
    <mergeCell ref="C52:F52"/>
    <mergeCell ref="H52:L52"/>
    <mergeCell ref="C53:F53"/>
    <mergeCell ref="H53:L53"/>
    <mergeCell ref="M53:N53"/>
    <mergeCell ref="B54:I56"/>
    <mergeCell ref="J54:L56"/>
    <mergeCell ref="E49:F49"/>
    <mergeCell ref="H49:J49"/>
    <mergeCell ref="C50:F50"/>
    <mergeCell ref="H50:J50"/>
    <mergeCell ref="M50:Q50"/>
    <mergeCell ref="B51:L51"/>
  </mergeCells>
  <conditionalFormatting sqref="D8">
    <cfRule type="cellIs" dxfId="143" priority="1" operator="equal">
      <formula>"TAK"</formula>
    </cfRule>
    <cfRule type="cellIs" dxfId="142" priority="2" operator="equal">
      <formula>"NIE"</formula>
    </cfRule>
  </conditionalFormatting>
  <conditionalFormatting sqref="E9 G9">
    <cfRule type="expression" dxfId="141" priority="22">
      <formula>#REF!="NIE"</formula>
    </cfRule>
  </conditionalFormatting>
  <conditionalFormatting sqref="E9:L9">
    <cfRule type="expression" dxfId="140" priority="17">
      <formula>$D$9="NIE"</formula>
    </cfRule>
  </conditionalFormatting>
  <conditionalFormatting sqref="H53">
    <cfRule type="expression" dxfId="139" priority="23">
      <formula>G53="NIE"</formula>
    </cfRule>
  </conditionalFormatting>
  <conditionalFormatting sqref="H36:L36">
    <cfRule type="expression" dxfId="138" priority="16">
      <formula>C36="NIE"</formula>
    </cfRule>
    <cfRule type="expression" dxfId="137" priority="19">
      <formula>$G$36="NIE"</formula>
    </cfRule>
    <cfRule type="expression" dxfId="136" priority="20">
      <formula>$G$36</formula>
    </cfRule>
    <cfRule type="expression" dxfId="135" priority="21">
      <formula>"$G$36=NIE"</formula>
    </cfRule>
  </conditionalFormatting>
  <conditionalFormatting sqref="H37:L37">
    <cfRule type="expression" dxfId="134" priority="15">
      <formula>$G$37="NIE"</formula>
    </cfRule>
  </conditionalFormatting>
  <conditionalFormatting sqref="H38:L38">
    <cfRule type="expression" dxfId="133" priority="14">
      <formula>$G$38="NIE"</formula>
    </cfRule>
  </conditionalFormatting>
  <conditionalFormatting sqref="H39:L39">
    <cfRule type="expression" dxfId="132" priority="13">
      <formula>$G$39="NIE"</formula>
    </cfRule>
  </conditionalFormatting>
  <conditionalFormatting sqref="H40:L40">
    <cfRule type="expression" dxfId="131" priority="12">
      <formula>$G$40="NIE"</formula>
    </cfRule>
  </conditionalFormatting>
  <conditionalFormatting sqref="H41:L41">
    <cfRule type="expression" dxfId="130" priority="11">
      <formula>$G$41="NIE"</formula>
    </cfRule>
  </conditionalFormatting>
  <conditionalFormatting sqref="H42:L42">
    <cfRule type="expression" dxfId="129" priority="10">
      <formula>$G$42="NIE"</formula>
    </cfRule>
  </conditionalFormatting>
  <conditionalFormatting sqref="H43:L43">
    <cfRule type="expression" dxfId="128" priority="9">
      <formula>$G$43="NIE"</formula>
    </cfRule>
  </conditionalFormatting>
  <conditionalFormatting sqref="H44:L44">
    <cfRule type="expression" dxfId="127" priority="8">
      <formula>$G$44="NIE"</formula>
    </cfRule>
  </conditionalFormatting>
  <conditionalFormatting sqref="H45:L45">
    <cfRule type="expression" dxfId="126" priority="7">
      <formula>$G$45="NIE"</formula>
    </cfRule>
  </conditionalFormatting>
  <conditionalFormatting sqref="H46:L46">
    <cfRule type="expression" dxfId="125" priority="18">
      <formula>$G$46="NIE"</formula>
    </cfRule>
  </conditionalFormatting>
  <conditionalFormatting sqref="H47:L47">
    <cfRule type="expression" dxfId="124" priority="6">
      <formula>$G$47="NIE"</formula>
    </cfRule>
  </conditionalFormatting>
  <conditionalFormatting sqref="H48:L48">
    <cfRule type="expression" dxfId="123" priority="5">
      <formula>$G$48="NIE"</formula>
    </cfRule>
  </conditionalFormatting>
  <conditionalFormatting sqref="H49:L49">
    <cfRule type="expression" dxfId="122" priority="4">
      <formula>$G$49="NIE"</formula>
    </cfRule>
  </conditionalFormatting>
  <conditionalFormatting sqref="H50:L50">
    <cfRule type="expression" dxfId="121" priority="3">
      <formula>$G$50="NIE"</formula>
    </cfRule>
  </conditionalFormatting>
  <conditionalFormatting sqref="K36:L36">
    <cfRule type="colorScale" priority="24">
      <colorScale>
        <cfvo type="formula" val="&quot;TAK&quot;"/>
        <cfvo type="formula" val="&quot;NIE&quot;"/>
        <color theme="0"/>
        <color theme="0" tint="-0.34998626667073579"/>
      </colorScale>
    </cfRule>
    <cfRule type="expression" dxfId="120" priority="25">
      <formula>$G36="NIE"</formula>
    </cfRule>
  </conditionalFormatting>
  <dataValidations count="2">
    <dataValidation type="list" allowBlank="1" showInputMessage="1" showErrorMessage="1" sqref="G53 D8:D9 G36:G50" xr:uid="{0F2126E0-2B3E-4ADF-B1BA-0A2E912C397F}">
      <formula1>$R$33:$R$34</formula1>
    </dataValidation>
    <dataValidation type="list" allowBlank="1" showInputMessage="1" showErrorMessage="1" sqref="L36:L40" xr:uid="{996212B8-9FFF-42CD-83C6-E3A1AE57C499}">
      <formula1>$R$35:$R$36</formula1>
    </dataValidation>
  </dataValidations>
  <pageMargins left="0.7" right="0.7" top="0.75" bottom="0.75" header="0.3" footer="0.3"/>
  <pageSetup paperSize="9" scale="48" fitToHeight="0" orientation="portrait" horizontalDpi="1200" verticalDpi="1200" r:id="rId1"/>
  <rowBreaks count="1" manualBreakCount="1">
    <brk id="50" min="1" max="11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58724-009F-4DE3-9F6C-2EE5A4D8DC12}">
  <sheetPr>
    <pageSetUpPr fitToPage="1"/>
  </sheetPr>
  <dimension ref="B2:R154"/>
  <sheetViews>
    <sheetView view="pageBreakPreview" zoomScale="75" zoomScaleNormal="100" zoomScaleSheetLayoutView="75" workbookViewId="0">
      <selection activeCell="G10" sqref="G10:L10"/>
    </sheetView>
  </sheetViews>
  <sheetFormatPr defaultRowHeight="15" x14ac:dyDescent="0.25"/>
  <cols>
    <col min="2" max="12" width="16.7109375" customWidth="1"/>
    <col min="13" max="16" width="15.7109375" customWidth="1"/>
    <col min="17" max="17" width="79" customWidth="1"/>
    <col min="18" max="18" width="68.7109375" customWidth="1"/>
  </cols>
  <sheetData>
    <row r="2" spans="2:18" ht="39.950000000000003" customHeight="1" x14ac:dyDescent="0.25">
      <c r="B2" s="301" t="str">
        <f>IF('1.StrTytułowa'!E8&lt;&gt;"",'1.StrTytułowa'!E8,"")</f>
        <v/>
      </c>
      <c r="C2" s="301"/>
      <c r="D2" s="302" t="str">
        <f>IF('1.StrTytułowa'!E7&lt;&gt;"",'1.StrTytułowa'!E7,"")</f>
        <v/>
      </c>
      <c r="E2" s="302"/>
      <c r="F2" s="302"/>
      <c r="G2" s="302"/>
      <c r="H2" s="302"/>
      <c r="I2" s="302"/>
      <c r="J2" s="302"/>
      <c r="K2" s="302"/>
      <c r="L2" s="302"/>
    </row>
    <row r="3" spans="2:18" ht="50.25" customHeight="1" x14ac:dyDescent="0.25">
      <c r="B3" s="303" t="s">
        <v>124</v>
      </c>
      <c r="C3" s="304"/>
      <c r="D3" s="304"/>
      <c r="E3" s="304"/>
      <c r="F3" s="304"/>
      <c r="G3" s="304"/>
      <c r="H3" s="304"/>
      <c r="I3" s="304"/>
      <c r="J3" s="304"/>
      <c r="K3" s="304"/>
      <c r="L3" s="305"/>
    </row>
    <row r="4" spans="2:18" ht="24.95" customHeight="1" x14ac:dyDescent="0.25">
      <c r="B4" s="306" t="s">
        <v>159</v>
      </c>
      <c r="C4" s="306"/>
      <c r="D4" s="306"/>
      <c r="E4" s="306"/>
      <c r="F4" s="306"/>
      <c r="G4" s="306"/>
      <c r="H4" s="306"/>
      <c r="I4" s="306"/>
      <c r="J4" s="306"/>
      <c r="K4" s="306"/>
      <c r="L4" s="306"/>
      <c r="M4" s="30"/>
      <c r="N4" s="31"/>
      <c r="O4" s="31"/>
      <c r="P4" s="31"/>
    </row>
    <row r="5" spans="2:18" ht="35.1" customHeight="1" x14ac:dyDescent="0.25">
      <c r="B5" s="289" t="s">
        <v>194</v>
      </c>
      <c r="C5" s="289"/>
      <c r="D5" s="289"/>
      <c r="E5" s="238"/>
      <c r="F5" s="238"/>
      <c r="G5" s="238"/>
      <c r="H5" s="238"/>
      <c r="I5" s="238"/>
      <c r="J5" s="238"/>
      <c r="K5" s="238"/>
      <c r="L5" s="253"/>
      <c r="M5" s="235" t="s">
        <v>200</v>
      </c>
      <c r="N5" s="236"/>
      <c r="O5" s="236"/>
      <c r="P5" s="236"/>
      <c r="Q5" s="236"/>
    </row>
    <row r="6" spans="2:18" ht="35.1" customHeight="1" x14ac:dyDescent="0.25">
      <c r="B6" s="242" t="s">
        <v>193</v>
      </c>
      <c r="C6" s="254"/>
      <c r="D6" s="243"/>
      <c r="E6" s="237"/>
      <c r="F6" s="238"/>
      <c r="G6" s="238"/>
      <c r="H6" s="238"/>
      <c r="I6" s="95" t="s">
        <v>202</v>
      </c>
      <c r="J6" s="94"/>
      <c r="K6" s="95" t="s">
        <v>203</v>
      </c>
      <c r="L6" s="93"/>
      <c r="M6" s="235"/>
      <c r="N6" s="236"/>
      <c r="O6" s="236"/>
      <c r="P6" s="236"/>
      <c r="Q6" s="236"/>
    </row>
    <row r="7" spans="2:18" ht="24.95" customHeight="1" x14ac:dyDescent="0.25">
      <c r="B7" s="281" t="s">
        <v>156</v>
      </c>
      <c r="C7" s="282"/>
      <c r="D7" s="28"/>
      <c r="E7" s="279" t="s">
        <v>47</v>
      </c>
      <c r="F7" s="279"/>
      <c r="G7" s="12"/>
      <c r="H7" s="36" t="s">
        <v>18</v>
      </c>
      <c r="I7" s="279" t="s">
        <v>155</v>
      </c>
      <c r="J7" s="279"/>
      <c r="K7" s="12"/>
      <c r="L7" s="36" t="s">
        <v>48</v>
      </c>
      <c r="M7" s="235"/>
      <c r="N7" s="236"/>
      <c r="O7" s="236"/>
      <c r="P7" s="236"/>
      <c r="Q7" s="236"/>
    </row>
    <row r="8" spans="2:18" ht="24.95" customHeight="1" x14ac:dyDescent="0.25">
      <c r="B8" s="242" t="s">
        <v>199</v>
      </c>
      <c r="C8" s="243"/>
      <c r="D8" s="33"/>
      <c r="E8" s="280" t="s">
        <v>49</v>
      </c>
      <c r="F8" s="280"/>
      <c r="G8" s="21"/>
      <c r="H8" s="37" t="s">
        <v>9</v>
      </c>
      <c r="I8" s="280" t="s">
        <v>50</v>
      </c>
      <c r="J8" s="280"/>
      <c r="K8" s="21"/>
      <c r="L8" s="37" t="s">
        <v>9</v>
      </c>
      <c r="M8" s="235"/>
      <c r="N8" s="236"/>
      <c r="O8" s="236"/>
      <c r="P8" s="236"/>
      <c r="Q8" s="236"/>
      <c r="R8" s="38"/>
    </row>
    <row r="9" spans="2:18" ht="24.95" customHeight="1" x14ac:dyDescent="0.25">
      <c r="B9" s="242" t="s">
        <v>157</v>
      </c>
      <c r="C9" s="243"/>
      <c r="D9" s="27"/>
      <c r="E9" s="283" t="s">
        <v>51</v>
      </c>
      <c r="F9" s="284"/>
      <c r="G9" s="237"/>
      <c r="H9" s="238"/>
      <c r="I9" s="238"/>
      <c r="J9" s="238"/>
      <c r="K9" s="238"/>
      <c r="L9" s="253"/>
      <c r="M9" s="299" t="s">
        <v>169</v>
      </c>
      <c r="N9" s="300"/>
      <c r="O9" s="300"/>
      <c r="P9" s="300"/>
      <c r="Q9" s="300"/>
      <c r="R9" s="38"/>
    </row>
    <row r="10" spans="2:18" ht="50.1" customHeight="1" x14ac:dyDescent="0.25">
      <c r="B10" s="242" t="s">
        <v>168</v>
      </c>
      <c r="C10" s="243"/>
      <c r="D10" s="29"/>
      <c r="E10" s="20" t="str">
        <f>IFERROR(D10/K8,"-")</f>
        <v>-</v>
      </c>
      <c r="F10" s="34" t="s">
        <v>52</v>
      </c>
      <c r="G10" s="238"/>
      <c r="H10" s="238"/>
      <c r="I10" s="238"/>
      <c r="J10" s="238"/>
      <c r="K10" s="238"/>
      <c r="L10" s="253"/>
      <c r="M10" s="257"/>
      <c r="N10" s="258"/>
      <c r="O10" s="258"/>
      <c r="P10" s="258"/>
      <c r="Q10" s="258"/>
    </row>
    <row r="11" spans="2:18" s="38" customFormat="1" ht="24.95" customHeight="1" x14ac:dyDescent="0.25">
      <c r="B11" s="268" t="s">
        <v>160</v>
      </c>
      <c r="C11" s="269"/>
      <c r="D11" s="269"/>
      <c r="E11" s="269"/>
      <c r="F11" s="269"/>
      <c r="G11" s="269"/>
      <c r="H11" s="269"/>
      <c r="I11" s="269"/>
      <c r="J11" s="269"/>
      <c r="K11" s="269"/>
      <c r="L11" s="270"/>
      <c r="M11" s="255"/>
      <c r="N11" s="256"/>
      <c r="O11" s="256"/>
      <c r="P11" s="256"/>
      <c r="Q11" s="256"/>
      <c r="R11"/>
    </row>
    <row r="12" spans="2:18" ht="39.950000000000003" customHeight="1" x14ac:dyDescent="0.25">
      <c r="B12" s="40"/>
      <c r="C12" s="271" t="s">
        <v>53</v>
      </c>
      <c r="D12" s="271"/>
      <c r="E12" s="271"/>
      <c r="F12" s="271"/>
      <c r="G12" s="271"/>
      <c r="H12" s="272" t="s">
        <v>54</v>
      </c>
      <c r="I12" s="272"/>
      <c r="J12" s="272"/>
      <c r="K12" s="272"/>
      <c r="L12" s="272"/>
      <c r="M12" s="273" t="s">
        <v>55</v>
      </c>
      <c r="N12" s="275" t="s">
        <v>56</v>
      </c>
      <c r="O12" s="276"/>
      <c r="P12" s="277"/>
      <c r="Q12" s="278" t="s">
        <v>187</v>
      </c>
    </row>
    <row r="13" spans="2:18" ht="60" customHeight="1" x14ac:dyDescent="0.25">
      <c r="B13" s="40" t="s">
        <v>57</v>
      </c>
      <c r="C13" s="41" t="s">
        <v>58</v>
      </c>
      <c r="D13" s="41" t="s">
        <v>59</v>
      </c>
      <c r="E13" s="41" t="s">
        <v>153</v>
      </c>
      <c r="F13" s="41" t="s">
        <v>60</v>
      </c>
      <c r="G13" s="43" t="s">
        <v>161</v>
      </c>
      <c r="H13" s="44" t="s">
        <v>58</v>
      </c>
      <c r="I13" s="42" t="s">
        <v>59</v>
      </c>
      <c r="J13" s="42" t="s">
        <v>153</v>
      </c>
      <c r="K13" s="42" t="s">
        <v>60</v>
      </c>
      <c r="L13" s="42" t="s">
        <v>161</v>
      </c>
      <c r="M13" s="274"/>
      <c r="N13" s="45" t="s">
        <v>61</v>
      </c>
      <c r="O13" s="45" t="s">
        <v>62</v>
      </c>
      <c r="P13" s="45" t="s">
        <v>63</v>
      </c>
      <c r="Q13" s="278"/>
    </row>
    <row r="14" spans="2:18" ht="20.100000000000001" customHeight="1" x14ac:dyDescent="0.25">
      <c r="B14" s="35" t="s">
        <v>64</v>
      </c>
      <c r="C14" s="11"/>
      <c r="D14" s="11"/>
      <c r="E14" s="46"/>
      <c r="F14" s="47"/>
      <c r="G14" s="48">
        <f>SUM(C14:D14)</f>
        <v>0</v>
      </c>
      <c r="H14" s="21"/>
      <c r="I14" s="22"/>
      <c r="J14" s="49"/>
      <c r="K14" s="49"/>
      <c r="L14" s="50">
        <f>SUM(H14:I14)</f>
        <v>0</v>
      </c>
      <c r="M14" s="51">
        <v>1.1000000000000001</v>
      </c>
      <c r="N14" s="52">
        <v>76.319999999999993</v>
      </c>
      <c r="O14" s="52">
        <f>N14*3.6</f>
        <v>274.75200000000001</v>
      </c>
      <c r="P14" s="52">
        <f>O14/1000</f>
        <v>0.274752</v>
      </c>
      <c r="Q14" s="278"/>
      <c r="R14" s="53"/>
    </row>
    <row r="15" spans="2:18" ht="20.100000000000001" customHeight="1" x14ac:dyDescent="0.25">
      <c r="B15" s="35" t="s">
        <v>65</v>
      </c>
      <c r="C15" s="11"/>
      <c r="D15" s="11"/>
      <c r="E15" s="54"/>
      <c r="F15" s="55"/>
      <c r="G15" s="48">
        <f>SUM(C15:D15)</f>
        <v>0</v>
      </c>
      <c r="H15" s="11"/>
      <c r="I15" s="24"/>
      <c r="J15" s="56"/>
      <c r="K15" s="57"/>
      <c r="L15" s="50">
        <f t="shared" ref="L15" si="0">SUM(H15:I15)</f>
        <v>0</v>
      </c>
      <c r="M15" s="58">
        <v>1.1000000000000001</v>
      </c>
      <c r="N15" s="52">
        <v>56.18</v>
      </c>
      <c r="O15" s="52">
        <f t="shared" ref="O15:O20" si="1">N15*3.6</f>
        <v>202.24799999999999</v>
      </c>
      <c r="P15" s="52">
        <f t="shared" ref="P15:P22" si="2">O15/1000</f>
        <v>0.20224799999999998</v>
      </c>
      <c r="Q15" s="278"/>
      <c r="R15" s="53"/>
    </row>
    <row r="16" spans="2:18" ht="20.100000000000001" customHeight="1" x14ac:dyDescent="0.25">
      <c r="B16" s="35" t="s">
        <v>66</v>
      </c>
      <c r="C16" s="11"/>
      <c r="D16" s="11"/>
      <c r="E16" s="54"/>
      <c r="F16" s="55"/>
      <c r="G16" s="48">
        <f>SUM(C16:D16)</f>
        <v>0</v>
      </c>
      <c r="H16" s="11"/>
      <c r="I16" s="11"/>
      <c r="J16" s="54"/>
      <c r="K16" s="55"/>
      <c r="L16" s="50">
        <f>SUM(H16:I16)</f>
        <v>0</v>
      </c>
      <c r="M16" s="58">
        <v>1.1000000000000001</v>
      </c>
      <c r="N16" s="52">
        <v>63.1</v>
      </c>
      <c r="O16" s="52">
        <f t="shared" si="1"/>
        <v>227.16</v>
      </c>
      <c r="P16" s="52">
        <f t="shared" si="2"/>
        <v>0.22716</v>
      </c>
      <c r="Q16" s="278"/>
      <c r="R16" s="53"/>
    </row>
    <row r="17" spans="2:18" ht="20.100000000000001" customHeight="1" x14ac:dyDescent="0.25">
      <c r="B17" s="35" t="s">
        <v>67</v>
      </c>
      <c r="C17" s="96"/>
      <c r="D17" s="11"/>
      <c r="E17" s="54"/>
      <c r="F17" s="55"/>
      <c r="G17" s="48">
        <f t="shared" ref="G17:G19" si="3">SUM(C17:D17)</f>
        <v>0</v>
      </c>
      <c r="H17" s="59"/>
      <c r="I17" s="60"/>
      <c r="J17" s="61"/>
      <c r="K17" s="61"/>
      <c r="L17" s="62"/>
      <c r="M17" s="58">
        <v>1.1000000000000001</v>
      </c>
      <c r="N17" s="52">
        <v>94.75</v>
      </c>
      <c r="O17" s="52">
        <f t="shared" si="1"/>
        <v>341.1</v>
      </c>
      <c r="P17" s="52">
        <f t="shared" si="2"/>
        <v>0.34110000000000001</v>
      </c>
      <c r="Q17" s="278"/>
      <c r="R17" s="53"/>
    </row>
    <row r="18" spans="2:18" ht="20.100000000000001" customHeight="1" x14ac:dyDescent="0.25">
      <c r="B18" s="35" t="s">
        <v>68</v>
      </c>
      <c r="C18" s="11"/>
      <c r="D18" s="11"/>
      <c r="E18" s="54"/>
      <c r="F18" s="55"/>
      <c r="G18" s="48">
        <f t="shared" si="3"/>
        <v>0</v>
      </c>
      <c r="H18" s="11"/>
      <c r="I18" s="11"/>
      <c r="J18" s="63"/>
      <c r="K18" s="57"/>
      <c r="L18" s="50">
        <f>SUM(H18:I18)</f>
        <v>0</v>
      </c>
      <c r="M18" s="58">
        <v>0.2</v>
      </c>
      <c r="N18" s="52">
        <v>0</v>
      </c>
      <c r="O18" s="52">
        <f t="shared" si="1"/>
        <v>0</v>
      </c>
      <c r="P18" s="52">
        <f t="shared" si="2"/>
        <v>0</v>
      </c>
      <c r="Q18" s="64" t="s">
        <v>69</v>
      </c>
      <c r="R18" s="53"/>
    </row>
    <row r="19" spans="2:18" ht="20.100000000000001" customHeight="1" x14ac:dyDescent="0.25">
      <c r="B19" s="1" t="s">
        <v>70</v>
      </c>
      <c r="C19" s="11"/>
      <c r="D19" s="11"/>
      <c r="E19" s="54"/>
      <c r="F19" s="55"/>
      <c r="G19" s="48">
        <f t="shared" si="3"/>
        <v>0</v>
      </c>
      <c r="H19" s="11"/>
      <c r="I19" s="11"/>
      <c r="J19" s="54"/>
      <c r="K19" s="55"/>
      <c r="L19" s="50">
        <f t="shared" ref="L19:L20" si="4">SUM(H19:I19)</f>
        <v>0</v>
      </c>
      <c r="M19" s="17">
        <v>0</v>
      </c>
      <c r="N19" s="18">
        <v>0</v>
      </c>
      <c r="O19" s="18">
        <f>N19*3.6</f>
        <v>0</v>
      </c>
      <c r="P19" s="65">
        <f t="shared" si="2"/>
        <v>0</v>
      </c>
      <c r="Q19" s="26" t="s">
        <v>71</v>
      </c>
    </row>
    <row r="20" spans="2:18" ht="57.75" customHeight="1" x14ac:dyDescent="0.25">
      <c r="B20" s="1" t="s">
        <v>72</v>
      </c>
      <c r="C20" s="11"/>
      <c r="D20" s="11"/>
      <c r="E20" s="66"/>
      <c r="F20" s="67"/>
      <c r="G20" s="48">
        <f>SUM(C20:D20)</f>
        <v>0</v>
      </c>
      <c r="H20" s="11"/>
      <c r="I20" s="11"/>
      <c r="J20" s="54"/>
      <c r="K20" s="55"/>
      <c r="L20" s="50">
        <f t="shared" si="4"/>
        <v>0</v>
      </c>
      <c r="M20" s="17">
        <v>0.8</v>
      </c>
      <c r="N20" s="18">
        <v>94.93</v>
      </c>
      <c r="O20" s="65">
        <f t="shared" si="1"/>
        <v>341.74800000000005</v>
      </c>
      <c r="P20" s="52">
        <f t="shared" si="2"/>
        <v>0.34174800000000005</v>
      </c>
      <c r="Q20" s="26" t="s">
        <v>73</v>
      </c>
    </row>
    <row r="21" spans="2:18" ht="35.1" customHeight="1" x14ac:dyDescent="0.25">
      <c r="B21" s="35" t="s">
        <v>74</v>
      </c>
      <c r="C21" s="11"/>
      <c r="D21" s="11"/>
      <c r="E21" s="11"/>
      <c r="F21" s="11"/>
      <c r="G21" s="48">
        <f>SUM(C21:F21)</f>
        <v>0</v>
      </c>
      <c r="H21" s="11"/>
      <c r="I21" s="11"/>
      <c r="J21" s="11"/>
      <c r="K21" s="11"/>
      <c r="L21" s="50">
        <f>SUM(H21:K21)</f>
        <v>0</v>
      </c>
      <c r="M21" s="58">
        <v>2.5</v>
      </c>
      <c r="N21" s="52"/>
      <c r="O21" s="52">
        <v>553</v>
      </c>
      <c r="P21" s="52">
        <f t="shared" si="2"/>
        <v>0.55300000000000005</v>
      </c>
      <c r="Q21" s="68" t="s">
        <v>75</v>
      </c>
    </row>
    <row r="22" spans="2:18" ht="35.1" customHeight="1" x14ac:dyDescent="0.25">
      <c r="B22" s="35" t="s">
        <v>76</v>
      </c>
      <c r="C22" s="11"/>
      <c r="D22" s="11"/>
      <c r="E22" s="11"/>
      <c r="F22" s="11"/>
      <c r="G22" s="48">
        <f>IF(SUM(C22:F22)&gt;G21,G21,SUM(C22:F22))</f>
        <v>0</v>
      </c>
      <c r="H22" s="11"/>
      <c r="I22" s="11"/>
      <c r="J22" s="11"/>
      <c r="K22" s="11"/>
      <c r="L22" s="50">
        <f>IF(SUM(H22:K22)&gt;L21,L21,SUM(H22:K22))</f>
        <v>0</v>
      </c>
      <c r="M22" s="58">
        <v>2.5</v>
      </c>
      <c r="N22" s="52"/>
      <c r="O22" s="52">
        <v>553</v>
      </c>
      <c r="P22" s="52">
        <f t="shared" si="2"/>
        <v>0.55300000000000005</v>
      </c>
      <c r="Q22" s="68" t="s">
        <v>77</v>
      </c>
    </row>
    <row r="23" spans="2:18" ht="20.100000000000001" customHeight="1" x14ac:dyDescent="0.25">
      <c r="B23" s="262" t="s">
        <v>78</v>
      </c>
      <c r="C23" s="263"/>
      <c r="D23" s="263"/>
      <c r="E23" s="263"/>
      <c r="F23" s="264"/>
      <c r="G23" s="48">
        <f>SUM(G14:G20)</f>
        <v>0</v>
      </c>
      <c r="H23" s="265" t="s">
        <v>78</v>
      </c>
      <c r="I23" s="266"/>
      <c r="J23" s="266"/>
      <c r="K23" s="267"/>
      <c r="L23" s="50">
        <f>SUM(L14:L16)+SUM(L18:L20)</f>
        <v>0</v>
      </c>
      <c r="M23" s="69">
        <f>G23-L23</f>
        <v>0</v>
      </c>
      <c r="N23" s="70" t="s">
        <v>79</v>
      </c>
      <c r="O23" s="70"/>
      <c r="P23" s="71"/>
      <c r="R23" s="53"/>
    </row>
    <row r="24" spans="2:18" ht="20.100000000000001" customHeight="1" x14ac:dyDescent="0.25">
      <c r="B24" s="262" t="s">
        <v>80</v>
      </c>
      <c r="C24" s="263"/>
      <c r="D24" s="263"/>
      <c r="E24" s="263"/>
      <c r="F24" s="264"/>
      <c r="G24" s="48">
        <f>G21</f>
        <v>0</v>
      </c>
      <c r="H24" s="265" t="s">
        <v>80</v>
      </c>
      <c r="I24" s="266"/>
      <c r="J24" s="266"/>
      <c r="K24" s="267"/>
      <c r="L24" s="50">
        <f>L21</f>
        <v>0</v>
      </c>
      <c r="M24" s="69">
        <f>G24-L24</f>
        <v>0</v>
      </c>
      <c r="N24" s="70" t="s">
        <v>79</v>
      </c>
      <c r="O24" s="70"/>
      <c r="P24" s="71"/>
      <c r="R24" s="53"/>
    </row>
    <row r="25" spans="2:18" ht="20.100000000000001" customHeight="1" x14ac:dyDescent="0.25">
      <c r="B25" s="262" t="s">
        <v>81</v>
      </c>
      <c r="C25" s="263"/>
      <c r="D25" s="263"/>
      <c r="E25" s="263"/>
      <c r="F25" s="264"/>
      <c r="G25" s="48">
        <f>G22</f>
        <v>0</v>
      </c>
      <c r="H25" s="265" t="s">
        <v>82</v>
      </c>
      <c r="I25" s="266"/>
      <c r="J25" s="266"/>
      <c r="K25" s="267"/>
      <c r="L25" s="50">
        <f>L22</f>
        <v>0</v>
      </c>
      <c r="M25" s="69">
        <f>L25-G25</f>
        <v>0</v>
      </c>
      <c r="N25" s="70" t="s">
        <v>79</v>
      </c>
      <c r="O25" s="70"/>
      <c r="P25" s="71"/>
      <c r="R25" s="53"/>
    </row>
    <row r="26" spans="2:18" ht="20.100000000000001" customHeight="1" x14ac:dyDescent="0.25">
      <c r="B26" s="262" t="s">
        <v>83</v>
      </c>
      <c r="C26" s="263"/>
      <c r="D26" s="263"/>
      <c r="E26" s="263"/>
      <c r="F26" s="264"/>
      <c r="G26" s="48">
        <f>SUM(G14:G21)</f>
        <v>0</v>
      </c>
      <c r="H26" s="317" t="s">
        <v>84</v>
      </c>
      <c r="I26" s="317"/>
      <c r="J26" s="317"/>
      <c r="K26" s="317"/>
      <c r="L26" s="50">
        <f>SUM(L14:L21)</f>
        <v>0</v>
      </c>
      <c r="M26" s="69">
        <f>G26-L26</f>
        <v>0</v>
      </c>
      <c r="N26" s="72" t="s">
        <v>79</v>
      </c>
      <c r="O26" s="73" t="s">
        <v>170</v>
      </c>
    </row>
    <row r="27" spans="2:18" ht="20.100000000000001" customHeight="1" x14ac:dyDescent="0.25">
      <c r="B27" s="262" t="s">
        <v>85</v>
      </c>
      <c r="C27" s="263"/>
      <c r="D27" s="263"/>
      <c r="E27" s="263"/>
      <c r="F27" s="264"/>
      <c r="G27" s="48">
        <f>G14*$M$14+G15*$M$15+G16*$M$16+G17*$M$17+G18*$M$18+G20*$M$20+G21*$M$21-G22*$M$22+G19*$M$19</f>
        <v>0</v>
      </c>
      <c r="H27" s="317" t="s">
        <v>85</v>
      </c>
      <c r="I27" s="317"/>
      <c r="J27" s="317"/>
      <c r="K27" s="317"/>
      <c r="L27" s="50">
        <f>L14*$M$14+L15*$M$15+L16*$M$16+L17*$M$17+L18*$M$18+L20*$M$20+L21*$M$21-L22*$M$22+L19*$M$19</f>
        <v>0</v>
      </c>
      <c r="M27" s="69">
        <f>G27-L27</f>
        <v>0</v>
      </c>
      <c r="N27" s="72" t="s">
        <v>79</v>
      </c>
      <c r="O27" s="32" t="str">
        <f>IFERROR((1-L27/G27),"-")</f>
        <v>-</v>
      </c>
    </row>
    <row r="28" spans="2:18" ht="20.100000000000001" customHeight="1" x14ac:dyDescent="0.25">
      <c r="B28" s="262" t="s">
        <v>86</v>
      </c>
      <c r="C28" s="263"/>
      <c r="D28" s="263"/>
      <c r="E28" s="263"/>
      <c r="F28" s="264"/>
      <c r="G28" s="48">
        <f>(G14*$P$14+G15*$P$15+G16*$P$16+G17*$P$17+G18*$P$18+G19*$P$19+G20*$P$20+G21*$P$21-G22*$P$22)/1000</f>
        <v>0</v>
      </c>
      <c r="H28" s="317" t="s">
        <v>86</v>
      </c>
      <c r="I28" s="317"/>
      <c r="J28" s="317"/>
      <c r="K28" s="317"/>
      <c r="L28" s="50">
        <f>(L14*$P$14+L15*$P$15+L16*$P$16+L17*$P$17+L18*$P$18+L19*$P$19+L20*$P$20+L21*$P$21-L22*$P$22)/1000</f>
        <v>0</v>
      </c>
      <c r="M28" s="69">
        <f>G28-L28</f>
        <v>0</v>
      </c>
      <c r="N28" s="72" t="s">
        <v>36</v>
      </c>
      <c r="O28" s="72"/>
    </row>
    <row r="29" spans="2:18" ht="20.100000000000001" customHeight="1" x14ac:dyDescent="0.25">
      <c r="B29" s="318" t="s">
        <v>87</v>
      </c>
      <c r="C29" s="319"/>
      <c r="D29" s="319"/>
      <c r="E29" s="319"/>
      <c r="F29" s="319"/>
      <c r="G29" s="319"/>
      <c r="H29" s="319"/>
      <c r="I29" s="319"/>
      <c r="J29" s="319"/>
      <c r="K29" s="319"/>
      <c r="L29" s="320"/>
      <c r="M29" s="69"/>
      <c r="N29" s="72"/>
      <c r="O29" s="72"/>
    </row>
    <row r="30" spans="2:18" ht="20.100000000000001" customHeight="1" x14ac:dyDescent="0.25">
      <c r="B30" s="292" t="s">
        <v>88</v>
      </c>
      <c r="C30" s="293"/>
      <c r="D30" s="293"/>
      <c r="E30" s="74">
        <f>M23</f>
        <v>0</v>
      </c>
      <c r="F30" s="75" t="s">
        <v>79</v>
      </c>
      <c r="G30" s="294" t="s">
        <v>89</v>
      </c>
      <c r="H30" s="295"/>
      <c r="I30" s="295"/>
      <c r="J30" s="296"/>
      <c r="K30" s="74">
        <f>M26</f>
        <v>0</v>
      </c>
      <c r="L30" s="76" t="s">
        <v>79</v>
      </c>
      <c r="M30" s="69"/>
      <c r="N30" s="38"/>
      <c r="O30" s="38"/>
    </row>
    <row r="31" spans="2:18" ht="20.100000000000001" customHeight="1" x14ac:dyDescent="0.25">
      <c r="B31" s="292" t="s">
        <v>90</v>
      </c>
      <c r="C31" s="293"/>
      <c r="D31" s="293"/>
      <c r="E31" s="74">
        <f>M24</f>
        <v>0</v>
      </c>
      <c r="F31" s="75" t="s">
        <v>79</v>
      </c>
      <c r="G31" s="294" t="s">
        <v>91</v>
      </c>
      <c r="H31" s="295"/>
      <c r="I31" s="295"/>
      <c r="J31" s="296"/>
      <c r="K31" s="74">
        <f>M27</f>
        <v>0</v>
      </c>
      <c r="L31" s="76" t="s">
        <v>79</v>
      </c>
      <c r="M31" s="69"/>
      <c r="N31" s="38"/>
      <c r="O31" s="38"/>
    </row>
    <row r="32" spans="2:18" ht="20.100000000000001" customHeight="1" x14ac:dyDescent="0.25">
      <c r="B32" s="292" t="s">
        <v>92</v>
      </c>
      <c r="C32" s="293"/>
      <c r="D32" s="293"/>
      <c r="E32" s="74">
        <f>M25</f>
        <v>0</v>
      </c>
      <c r="F32" s="75" t="s">
        <v>79</v>
      </c>
      <c r="G32" s="294" t="s">
        <v>93</v>
      </c>
      <c r="H32" s="295"/>
      <c r="I32" s="295"/>
      <c r="J32" s="296"/>
      <c r="K32" s="74">
        <f>M28</f>
        <v>0</v>
      </c>
      <c r="L32" s="76" t="s">
        <v>36</v>
      </c>
      <c r="M32" s="69"/>
      <c r="N32" s="38"/>
      <c r="O32" s="38"/>
    </row>
    <row r="33" spans="2:18" ht="24.95" customHeight="1" x14ac:dyDescent="0.25">
      <c r="B33" s="309" t="s">
        <v>94</v>
      </c>
      <c r="C33" s="310"/>
      <c r="D33" s="310"/>
      <c r="E33" s="310"/>
      <c r="F33" s="310"/>
      <c r="G33" s="310"/>
      <c r="H33" s="310"/>
      <c r="I33" s="310"/>
      <c r="J33" s="310"/>
      <c r="K33" s="310"/>
      <c r="L33" s="310"/>
      <c r="R33" s="39" t="s">
        <v>0</v>
      </c>
    </row>
    <row r="34" spans="2:18" ht="24.95" customHeight="1" x14ac:dyDescent="0.25">
      <c r="B34" s="311" t="s">
        <v>39</v>
      </c>
      <c r="C34" s="313" t="s">
        <v>95</v>
      </c>
      <c r="D34" s="314"/>
      <c r="E34" s="259" t="s">
        <v>96</v>
      </c>
      <c r="F34" s="259"/>
      <c r="G34" s="259"/>
      <c r="H34" s="297" t="s">
        <v>97</v>
      </c>
      <c r="I34" s="297"/>
      <c r="J34" s="297"/>
      <c r="K34" s="297"/>
      <c r="L34" s="297"/>
      <c r="R34" s="39" t="s">
        <v>1</v>
      </c>
    </row>
    <row r="35" spans="2:18" ht="50.1" customHeight="1" x14ac:dyDescent="0.25">
      <c r="B35" s="312"/>
      <c r="C35" s="315"/>
      <c r="D35" s="316"/>
      <c r="E35" s="260" t="s">
        <v>98</v>
      </c>
      <c r="F35" s="261"/>
      <c r="G35" s="77" t="s">
        <v>99</v>
      </c>
      <c r="H35" s="298" t="s">
        <v>100</v>
      </c>
      <c r="I35" s="298"/>
      <c r="J35" s="298"/>
      <c r="K35" s="79" t="s">
        <v>182</v>
      </c>
      <c r="L35" s="79" t="s">
        <v>101</v>
      </c>
      <c r="R35" s="39" t="s">
        <v>163</v>
      </c>
    </row>
    <row r="36" spans="2:18" ht="39.950000000000003" customHeight="1" x14ac:dyDescent="0.25">
      <c r="B36" s="80">
        <v>1</v>
      </c>
      <c r="C36" s="242" t="s">
        <v>102</v>
      </c>
      <c r="D36" s="243"/>
      <c r="E36" s="237"/>
      <c r="F36" s="253"/>
      <c r="G36" s="2"/>
      <c r="H36" s="285"/>
      <c r="I36" s="285"/>
      <c r="J36" s="285"/>
      <c r="K36" s="23"/>
      <c r="L36" s="81"/>
      <c r="M36" s="307" t="s">
        <v>174</v>
      </c>
      <c r="N36" s="308"/>
      <c r="O36" s="308"/>
      <c r="P36" s="82"/>
      <c r="R36" s="39" t="s">
        <v>164</v>
      </c>
    </row>
    <row r="37" spans="2:18" ht="39.950000000000003" customHeight="1" x14ac:dyDescent="0.25">
      <c r="B37" s="80">
        <v>2</v>
      </c>
      <c r="C37" s="242" t="s">
        <v>162</v>
      </c>
      <c r="D37" s="243"/>
      <c r="E37" s="237"/>
      <c r="F37" s="253"/>
      <c r="G37" s="2"/>
      <c r="H37" s="285"/>
      <c r="I37" s="285"/>
      <c r="J37" s="285"/>
      <c r="K37" s="3"/>
      <c r="L37" s="79"/>
      <c r="M37" s="307"/>
      <c r="N37" s="308"/>
      <c r="O37" s="308"/>
      <c r="P37" s="82"/>
    </row>
    <row r="38" spans="2:18" ht="39.950000000000003" customHeight="1" x14ac:dyDescent="0.25">
      <c r="B38" s="80">
        <v>3</v>
      </c>
      <c r="C38" s="242" t="s">
        <v>103</v>
      </c>
      <c r="D38" s="243"/>
      <c r="E38" s="237"/>
      <c r="F38" s="253"/>
      <c r="G38" s="2"/>
      <c r="H38" s="285"/>
      <c r="I38" s="285"/>
      <c r="J38" s="285"/>
      <c r="K38" s="3"/>
      <c r="L38" s="79"/>
      <c r="M38" s="307"/>
      <c r="N38" s="308"/>
      <c r="O38" s="308"/>
      <c r="P38" s="82"/>
    </row>
    <row r="39" spans="2:18" ht="39.950000000000003" customHeight="1" x14ac:dyDescent="0.25">
      <c r="B39" s="80">
        <v>4</v>
      </c>
      <c r="C39" s="242" t="s">
        <v>104</v>
      </c>
      <c r="D39" s="243"/>
      <c r="E39" s="237"/>
      <c r="F39" s="253"/>
      <c r="G39" s="2"/>
      <c r="H39" s="285"/>
      <c r="I39" s="285"/>
      <c r="J39" s="285"/>
      <c r="K39" s="3"/>
      <c r="L39" s="79"/>
      <c r="M39" s="307"/>
      <c r="N39" s="308"/>
      <c r="O39" s="308"/>
      <c r="P39" s="82"/>
    </row>
    <row r="40" spans="2:18" ht="39.950000000000003" customHeight="1" x14ac:dyDescent="0.25">
      <c r="B40" s="80">
        <v>5</v>
      </c>
      <c r="C40" s="242" t="s">
        <v>105</v>
      </c>
      <c r="D40" s="243"/>
      <c r="E40" s="237"/>
      <c r="F40" s="253"/>
      <c r="G40" s="2"/>
      <c r="H40" s="285"/>
      <c r="I40" s="285"/>
      <c r="J40" s="285"/>
      <c r="K40" s="25"/>
      <c r="L40" s="83"/>
      <c r="M40" s="307"/>
      <c r="N40" s="308"/>
      <c r="O40" s="308"/>
      <c r="P40" s="82"/>
    </row>
    <row r="41" spans="2:18" ht="39.950000000000003" customHeight="1" x14ac:dyDescent="0.25">
      <c r="B41" s="80">
        <v>6</v>
      </c>
      <c r="C41" s="242" t="s">
        <v>106</v>
      </c>
      <c r="D41" s="243"/>
      <c r="E41" s="237"/>
      <c r="F41" s="253"/>
      <c r="G41" s="2"/>
      <c r="H41" s="246"/>
      <c r="I41" s="246"/>
      <c r="J41" s="246"/>
      <c r="K41" s="246"/>
      <c r="L41" s="246"/>
    </row>
    <row r="42" spans="2:18" ht="39.950000000000003" customHeight="1" x14ac:dyDescent="0.25">
      <c r="B42" s="80">
        <v>7</v>
      </c>
      <c r="C42" s="242" t="s">
        <v>107</v>
      </c>
      <c r="D42" s="243"/>
      <c r="E42" s="237"/>
      <c r="F42" s="253"/>
      <c r="G42" s="2"/>
      <c r="H42" s="246"/>
      <c r="I42" s="246"/>
      <c r="J42" s="246"/>
      <c r="K42" s="246"/>
      <c r="L42" s="246"/>
    </row>
    <row r="43" spans="2:18" ht="39.950000000000003" customHeight="1" x14ac:dyDescent="0.25">
      <c r="B43" s="80">
        <v>8</v>
      </c>
      <c r="C43" s="289" t="s">
        <v>108</v>
      </c>
      <c r="D43" s="289"/>
      <c r="E43" s="237"/>
      <c r="F43" s="253"/>
      <c r="G43" s="2"/>
      <c r="H43" s="246"/>
      <c r="I43" s="246"/>
      <c r="J43" s="246"/>
      <c r="K43" s="246"/>
      <c r="L43" s="246"/>
    </row>
    <row r="44" spans="2:18" ht="39.950000000000003" customHeight="1" x14ac:dyDescent="0.25">
      <c r="B44" s="80">
        <v>9</v>
      </c>
      <c r="C44" s="289" t="s">
        <v>158</v>
      </c>
      <c r="D44" s="289"/>
      <c r="E44" s="237"/>
      <c r="F44" s="253"/>
      <c r="G44" s="2"/>
      <c r="H44" s="246"/>
      <c r="I44" s="246"/>
      <c r="J44" s="246"/>
      <c r="K44" s="246"/>
      <c r="L44" s="246"/>
    </row>
    <row r="45" spans="2:18" ht="39.950000000000003" customHeight="1" x14ac:dyDescent="0.25">
      <c r="B45" s="84">
        <v>10</v>
      </c>
      <c r="C45" s="280" t="s">
        <v>154</v>
      </c>
      <c r="D45" s="280"/>
      <c r="E45" s="237"/>
      <c r="F45" s="253"/>
      <c r="G45" s="2"/>
      <c r="H45" s="246"/>
      <c r="I45" s="246"/>
      <c r="J45" s="246"/>
      <c r="K45" s="246"/>
      <c r="L45" s="246"/>
    </row>
    <row r="46" spans="2:18" ht="39.950000000000003" customHeight="1" x14ac:dyDescent="0.25">
      <c r="B46" s="80">
        <v>11</v>
      </c>
      <c r="C46" s="247" t="s">
        <v>165</v>
      </c>
      <c r="D46" s="248"/>
      <c r="E46" s="242" t="s">
        <v>109</v>
      </c>
      <c r="F46" s="243"/>
      <c r="G46" s="2"/>
      <c r="H46" s="246"/>
      <c r="I46" s="246"/>
      <c r="J46" s="246"/>
      <c r="K46" s="85" t="s">
        <v>110</v>
      </c>
      <c r="L46" s="3"/>
      <c r="M46" s="86" t="s">
        <v>24</v>
      </c>
    </row>
    <row r="47" spans="2:18" ht="39.950000000000003" customHeight="1" x14ac:dyDescent="0.25">
      <c r="B47" s="80">
        <v>12</v>
      </c>
      <c r="C47" s="249"/>
      <c r="D47" s="250"/>
      <c r="E47" s="242" t="s">
        <v>111</v>
      </c>
      <c r="F47" s="243"/>
      <c r="G47" s="2"/>
      <c r="H47" s="246"/>
      <c r="I47" s="246"/>
      <c r="J47" s="246"/>
      <c r="K47" s="85" t="s">
        <v>112</v>
      </c>
      <c r="L47" s="3"/>
      <c r="M47" s="86" t="s">
        <v>9</v>
      </c>
    </row>
    <row r="48" spans="2:18" ht="39.950000000000003" customHeight="1" x14ac:dyDescent="0.25">
      <c r="B48" s="80">
        <v>13</v>
      </c>
      <c r="C48" s="249"/>
      <c r="D48" s="250"/>
      <c r="E48" s="242" t="s">
        <v>113</v>
      </c>
      <c r="F48" s="243"/>
      <c r="G48" s="2"/>
      <c r="H48" s="246"/>
      <c r="I48" s="246"/>
      <c r="J48" s="246"/>
      <c r="K48" s="87" t="s">
        <v>114</v>
      </c>
      <c r="L48" s="3"/>
      <c r="M48" s="86" t="s">
        <v>21</v>
      </c>
    </row>
    <row r="49" spans="2:17" ht="39.950000000000003" customHeight="1" x14ac:dyDescent="0.25">
      <c r="B49" s="80">
        <v>14</v>
      </c>
      <c r="C49" s="251"/>
      <c r="D49" s="252"/>
      <c r="E49" s="244" t="s">
        <v>115</v>
      </c>
      <c r="F49" s="245"/>
      <c r="G49" s="2"/>
      <c r="H49" s="246"/>
      <c r="I49" s="246"/>
      <c r="J49" s="246"/>
      <c r="K49" s="88" t="s">
        <v>197</v>
      </c>
      <c r="L49" s="10"/>
      <c r="M49" s="38" t="s">
        <v>198</v>
      </c>
    </row>
    <row r="50" spans="2:17" ht="39.950000000000003" customHeight="1" x14ac:dyDescent="0.25">
      <c r="B50" s="80">
        <v>15</v>
      </c>
      <c r="C50" s="242" t="s">
        <v>179</v>
      </c>
      <c r="D50" s="254"/>
      <c r="E50" s="254"/>
      <c r="F50" s="243"/>
      <c r="G50" s="2"/>
      <c r="H50" s="237"/>
      <c r="I50" s="238"/>
      <c r="J50" s="253"/>
      <c r="K50" s="88" t="s">
        <v>181</v>
      </c>
      <c r="L50" s="19"/>
      <c r="M50" s="290" t="s">
        <v>180</v>
      </c>
      <c r="N50" s="291"/>
      <c r="O50" s="291"/>
      <c r="P50" s="291"/>
      <c r="Q50" s="291"/>
    </row>
    <row r="51" spans="2:17" ht="24.95" customHeight="1" x14ac:dyDescent="0.25">
      <c r="B51" s="286" t="s">
        <v>183</v>
      </c>
      <c r="C51" s="286"/>
      <c r="D51" s="286"/>
      <c r="E51" s="286"/>
      <c r="F51" s="286"/>
      <c r="G51" s="286"/>
      <c r="H51" s="286"/>
      <c r="I51" s="286"/>
      <c r="J51" s="286"/>
      <c r="K51" s="286"/>
      <c r="L51" s="286"/>
      <c r="M51" s="38"/>
    </row>
    <row r="52" spans="2:17" ht="39.950000000000003" customHeight="1" x14ac:dyDescent="0.25">
      <c r="B52" s="89" t="s">
        <v>39</v>
      </c>
      <c r="C52" s="240" t="s">
        <v>116</v>
      </c>
      <c r="D52" s="240"/>
      <c r="E52" s="240"/>
      <c r="F52" s="240"/>
      <c r="G52" s="90" t="s">
        <v>117</v>
      </c>
      <c r="H52" s="240" t="s">
        <v>118</v>
      </c>
      <c r="I52" s="240"/>
      <c r="J52" s="240"/>
      <c r="K52" s="240"/>
      <c r="L52" s="240"/>
      <c r="M52" s="38"/>
    </row>
    <row r="53" spans="2:17" ht="39.950000000000003" customHeight="1" x14ac:dyDescent="0.25">
      <c r="B53" s="91">
        <v>16</v>
      </c>
      <c r="C53" s="239" t="s">
        <v>201</v>
      </c>
      <c r="D53" s="239"/>
      <c r="E53" s="239"/>
      <c r="F53" s="239"/>
      <c r="G53" s="4"/>
      <c r="H53" s="241"/>
      <c r="I53" s="241"/>
      <c r="J53" s="241"/>
      <c r="K53" s="241"/>
      <c r="L53" s="241"/>
      <c r="M53" s="255"/>
      <c r="N53" s="256"/>
    </row>
    <row r="54" spans="2:17" ht="24.95" customHeight="1" x14ac:dyDescent="0.25">
      <c r="B54" s="287" t="s">
        <v>119</v>
      </c>
      <c r="C54" s="287"/>
      <c r="D54" s="287"/>
      <c r="E54" s="287"/>
      <c r="F54" s="287"/>
      <c r="G54" s="287"/>
      <c r="H54" s="287"/>
      <c r="I54" s="287"/>
      <c r="J54" s="288" t="s">
        <v>166</v>
      </c>
      <c r="K54" s="288"/>
      <c r="L54" s="288"/>
    </row>
    <row r="55" spans="2:17" ht="24.95" customHeight="1" x14ac:dyDescent="0.25">
      <c r="B55" s="287"/>
      <c r="C55" s="287"/>
      <c r="D55" s="287"/>
      <c r="E55" s="287"/>
      <c r="F55" s="287"/>
      <c r="G55" s="287"/>
      <c r="H55" s="287"/>
      <c r="I55" s="287"/>
      <c r="J55" s="288"/>
      <c r="K55" s="288"/>
      <c r="L55" s="288"/>
    </row>
    <row r="56" spans="2:17" ht="24.95" customHeight="1" x14ac:dyDescent="0.25">
      <c r="B56" s="287"/>
      <c r="C56" s="287"/>
      <c r="D56" s="287"/>
      <c r="E56" s="287"/>
      <c r="F56" s="287"/>
      <c r="G56" s="287"/>
      <c r="H56" s="287"/>
      <c r="I56" s="287"/>
      <c r="J56" s="288"/>
      <c r="K56" s="288"/>
      <c r="L56" s="288"/>
    </row>
    <row r="57" spans="2:17" ht="63.75" customHeight="1" x14ac:dyDescent="0.25">
      <c r="B57" s="199" t="s">
        <v>167</v>
      </c>
      <c r="C57" s="199"/>
      <c r="D57" s="199"/>
      <c r="E57" s="199"/>
      <c r="F57" s="199"/>
      <c r="G57" s="199"/>
      <c r="H57" s="199"/>
      <c r="I57" s="199"/>
      <c r="J57" s="199"/>
      <c r="K57" s="199"/>
      <c r="L57" s="199"/>
    </row>
    <row r="58" spans="2:17" ht="24.95" customHeight="1" x14ac:dyDescent="0.25">
      <c r="B58" s="92"/>
      <c r="C58" s="92"/>
      <c r="D58" s="92"/>
      <c r="E58" s="92"/>
      <c r="F58" s="92"/>
      <c r="G58" s="92"/>
      <c r="H58" s="92"/>
      <c r="I58" s="92"/>
      <c r="J58" s="92"/>
      <c r="K58" s="92"/>
      <c r="L58" s="92"/>
    </row>
    <row r="59" spans="2:17" ht="24.95" customHeight="1" x14ac:dyDescent="0.25">
      <c r="B59" s="92"/>
      <c r="C59" s="92"/>
      <c r="D59" s="92"/>
      <c r="E59" s="92"/>
      <c r="F59" s="92"/>
      <c r="G59" s="92"/>
      <c r="H59" s="92"/>
      <c r="I59" s="92"/>
      <c r="J59" s="92"/>
      <c r="K59" s="92"/>
      <c r="L59" s="92"/>
    </row>
    <row r="60" spans="2:17" ht="24.95" customHeight="1" x14ac:dyDescent="0.25">
      <c r="B60" s="92"/>
      <c r="C60" s="92"/>
      <c r="D60" s="92"/>
      <c r="E60" s="92"/>
      <c r="F60" s="92"/>
      <c r="G60" s="92"/>
      <c r="H60" s="92"/>
      <c r="I60" s="92"/>
      <c r="J60" s="92"/>
      <c r="K60" s="92"/>
      <c r="L60" s="92"/>
    </row>
    <row r="61" spans="2:17" ht="24.95" customHeight="1" x14ac:dyDescent="0.25">
      <c r="B61" s="92"/>
      <c r="C61" s="92"/>
      <c r="D61" s="92"/>
      <c r="E61" s="92"/>
      <c r="F61" s="92"/>
      <c r="G61" s="92"/>
      <c r="H61" s="92"/>
      <c r="I61" s="92"/>
      <c r="J61" s="92"/>
      <c r="K61" s="92"/>
      <c r="L61" s="92"/>
    </row>
    <row r="62" spans="2:17" ht="24.95" customHeight="1" x14ac:dyDescent="0.25"/>
    <row r="63" spans="2:17" ht="24.95" customHeight="1" x14ac:dyDescent="0.25"/>
    <row r="64" spans="2:17" ht="24.95" customHeight="1" x14ac:dyDescent="0.25"/>
    <row r="65" customFormat="1" ht="24.95" customHeight="1" x14ac:dyDescent="0.25"/>
    <row r="66" customFormat="1" ht="24.95" customHeight="1" x14ac:dyDescent="0.25"/>
    <row r="67" customFormat="1" ht="24.95" customHeight="1" x14ac:dyDescent="0.25"/>
    <row r="68" customFormat="1" ht="24.95" customHeight="1" x14ac:dyDescent="0.25"/>
    <row r="69" customFormat="1" ht="24.95" customHeight="1" x14ac:dyDescent="0.25"/>
    <row r="70" customFormat="1" ht="24.95" customHeight="1" x14ac:dyDescent="0.25"/>
    <row r="71" customFormat="1" ht="24.95" customHeight="1" x14ac:dyDescent="0.25"/>
    <row r="72" customFormat="1" ht="24.95" customHeight="1" x14ac:dyDescent="0.25"/>
    <row r="73" customFormat="1" ht="24.95" customHeight="1" x14ac:dyDescent="0.25"/>
    <row r="74" customFormat="1" ht="24.95" customHeight="1" x14ac:dyDescent="0.25"/>
    <row r="75" customFormat="1" ht="24.95" customHeight="1" x14ac:dyDescent="0.25"/>
    <row r="76" customFormat="1" ht="24.95" customHeight="1" x14ac:dyDescent="0.25"/>
    <row r="77" customFormat="1" ht="24.95" customHeight="1" x14ac:dyDescent="0.25"/>
    <row r="78" customFormat="1" ht="24.95" customHeight="1" x14ac:dyDescent="0.25"/>
    <row r="79" customFormat="1" ht="24.95" customHeight="1" x14ac:dyDescent="0.25"/>
    <row r="80" customFormat="1" ht="24.95" customHeight="1" x14ac:dyDescent="0.25"/>
    <row r="81" customFormat="1" ht="24.95" customHeight="1" x14ac:dyDescent="0.25"/>
    <row r="82" customFormat="1" ht="24.95" customHeight="1" x14ac:dyDescent="0.25"/>
    <row r="83" customFormat="1" ht="24.95" customHeight="1" x14ac:dyDescent="0.25"/>
    <row r="84" customFormat="1" ht="24.95" customHeight="1" x14ac:dyDescent="0.25"/>
    <row r="85" customFormat="1" ht="24.95" customHeight="1" x14ac:dyDescent="0.25"/>
    <row r="86" customFormat="1" ht="24.95" customHeight="1" x14ac:dyDescent="0.25"/>
    <row r="87" customFormat="1" ht="24.95" customHeight="1" x14ac:dyDescent="0.25"/>
    <row r="88" customFormat="1" ht="24.95" customHeight="1" x14ac:dyDescent="0.25"/>
    <row r="89" customFormat="1" ht="24.95" customHeight="1" x14ac:dyDescent="0.25"/>
    <row r="90" customFormat="1" ht="24.95" customHeight="1" x14ac:dyDescent="0.25"/>
    <row r="91" customFormat="1" ht="24.95" customHeight="1" x14ac:dyDescent="0.25"/>
    <row r="92" customFormat="1" ht="24.95" customHeight="1" x14ac:dyDescent="0.25"/>
    <row r="93" customFormat="1" ht="24.95" customHeight="1" x14ac:dyDescent="0.25"/>
    <row r="94" customFormat="1" ht="24.95" customHeight="1" x14ac:dyDescent="0.25"/>
    <row r="95" customFormat="1" ht="24.95" customHeight="1" x14ac:dyDescent="0.25"/>
    <row r="96" customFormat="1" ht="24.95" customHeight="1" x14ac:dyDescent="0.25"/>
    <row r="97" customFormat="1" ht="24.95" customHeight="1" x14ac:dyDescent="0.25"/>
    <row r="98" customFormat="1" ht="24.95" customHeight="1" x14ac:dyDescent="0.25"/>
    <row r="99" customFormat="1" ht="24.95" customHeight="1" x14ac:dyDescent="0.25"/>
    <row r="100" customFormat="1" ht="24.95" customHeight="1" x14ac:dyDescent="0.25"/>
    <row r="101" customFormat="1" ht="24.95" customHeight="1" x14ac:dyDescent="0.25"/>
    <row r="102" customFormat="1" ht="24.95" customHeight="1" x14ac:dyDescent="0.25"/>
    <row r="103" customFormat="1" ht="24.95" customHeight="1" x14ac:dyDescent="0.25"/>
    <row r="104" customFormat="1" ht="24.95" customHeight="1" x14ac:dyDescent="0.25"/>
    <row r="105" customFormat="1" ht="24.95" customHeight="1" x14ac:dyDescent="0.25"/>
    <row r="106" customFormat="1" ht="24.95" customHeight="1" x14ac:dyDescent="0.25"/>
    <row r="107" customFormat="1" ht="24.95" customHeight="1" x14ac:dyDescent="0.25"/>
    <row r="108" customFormat="1" ht="24.95" customHeight="1" x14ac:dyDescent="0.25"/>
    <row r="109" customFormat="1" ht="24.95" customHeight="1" x14ac:dyDescent="0.25"/>
    <row r="110" customFormat="1" ht="24.95" customHeight="1" x14ac:dyDescent="0.25"/>
    <row r="111" customFormat="1" ht="24.95" customHeight="1" x14ac:dyDescent="0.25"/>
    <row r="112" customFormat="1" ht="24.95" customHeight="1" x14ac:dyDescent="0.25"/>
    <row r="113" customFormat="1" ht="24.95" customHeight="1" x14ac:dyDescent="0.25"/>
    <row r="114" customFormat="1" ht="24.95" customHeight="1" x14ac:dyDescent="0.25"/>
    <row r="115" customFormat="1" ht="24.95" customHeight="1" x14ac:dyDescent="0.25"/>
    <row r="116" customFormat="1" ht="24.95" customHeight="1" x14ac:dyDescent="0.25"/>
    <row r="117" customFormat="1" ht="24.95" customHeight="1" x14ac:dyDescent="0.25"/>
    <row r="118" customFormat="1" ht="24.95" customHeight="1" x14ac:dyDescent="0.25"/>
    <row r="119" customFormat="1" ht="24.95" customHeight="1" x14ac:dyDescent="0.25"/>
    <row r="120" customFormat="1" ht="24.95" customHeight="1" x14ac:dyDescent="0.25"/>
    <row r="121" customFormat="1" ht="24.95" customHeight="1" x14ac:dyDescent="0.25"/>
    <row r="122" customFormat="1" ht="24.95" customHeight="1" x14ac:dyDescent="0.25"/>
    <row r="123" customFormat="1" ht="24.95" customHeight="1" x14ac:dyDescent="0.25"/>
    <row r="124" customFormat="1" ht="24.95" customHeight="1" x14ac:dyDescent="0.25"/>
    <row r="125" customFormat="1" ht="24.95" customHeight="1" x14ac:dyDescent="0.25"/>
    <row r="126" customFormat="1" ht="24.95" customHeight="1" x14ac:dyDescent="0.25"/>
    <row r="127" customFormat="1" ht="24.95" customHeight="1" x14ac:dyDescent="0.25"/>
    <row r="128" customFormat="1" ht="24.95" customHeight="1" x14ac:dyDescent="0.25"/>
    <row r="129" customFormat="1" ht="24.95" customHeight="1" x14ac:dyDescent="0.25"/>
    <row r="130" customFormat="1" ht="24.95" customHeight="1" x14ac:dyDescent="0.25"/>
    <row r="131" customFormat="1" ht="24.95" customHeight="1" x14ac:dyDescent="0.25"/>
    <row r="132" customFormat="1" ht="24.95" customHeight="1" x14ac:dyDescent="0.25"/>
    <row r="133" customFormat="1" ht="24.95" customHeight="1" x14ac:dyDescent="0.25"/>
    <row r="134" customFormat="1" ht="24.95" customHeight="1" x14ac:dyDescent="0.25"/>
    <row r="135" customFormat="1" ht="24.95" customHeight="1" x14ac:dyDescent="0.25"/>
    <row r="136" customFormat="1" ht="24.95" customHeight="1" x14ac:dyDescent="0.25"/>
    <row r="137" customFormat="1" ht="24.95" customHeight="1" x14ac:dyDescent="0.25"/>
    <row r="138" customFormat="1" ht="24.95" customHeight="1" x14ac:dyDescent="0.25"/>
    <row r="139" customFormat="1" ht="24.95" customHeight="1" x14ac:dyDescent="0.25"/>
    <row r="140" customFormat="1" ht="24.95" customHeight="1" x14ac:dyDescent="0.25"/>
    <row r="141" customFormat="1" ht="24.95" customHeight="1" x14ac:dyDescent="0.25"/>
    <row r="142" customFormat="1" ht="24.95" customHeight="1" x14ac:dyDescent="0.25"/>
    <row r="143" customFormat="1" ht="24.95" customHeight="1" x14ac:dyDescent="0.25"/>
    <row r="144" customFormat="1" ht="24.95" customHeight="1" x14ac:dyDescent="0.25"/>
    <row r="145" customFormat="1" ht="24.95" customHeight="1" x14ac:dyDescent="0.25"/>
    <row r="146" customFormat="1" ht="24.95" customHeight="1" x14ac:dyDescent="0.25"/>
    <row r="147" customFormat="1" ht="24.95" customHeight="1" x14ac:dyDescent="0.25"/>
    <row r="148" customFormat="1" ht="24.95" customHeight="1" x14ac:dyDescent="0.25"/>
    <row r="149" customFormat="1" ht="24.95" customHeight="1" x14ac:dyDescent="0.25"/>
    <row r="150" customFormat="1" ht="24.95" customHeight="1" x14ac:dyDescent="0.25"/>
    <row r="151" customFormat="1" ht="24.95" customHeight="1" x14ac:dyDescent="0.25"/>
    <row r="152" customFormat="1" ht="24.95" customHeight="1" x14ac:dyDescent="0.25"/>
    <row r="153" customFormat="1" ht="24.95" customHeight="1" x14ac:dyDescent="0.25"/>
    <row r="154" customFormat="1" ht="24.95" customHeight="1" x14ac:dyDescent="0.25"/>
  </sheetData>
  <sheetProtection algorithmName="SHA-512" hashValue="nnSgvPpW7PDuYpQ+yCUF53vJmlQtfMkg9nIQCEN0KA1iIQ8ygxlOdQUaWXCmwwlr2926Abcg03ubwANSNWgfig==" saltValue="vgz72FrLsDpy/NpK7Do/uA==" spinCount="100000" sheet="1" objects="1" formatColumns="0" formatRows="0"/>
  <mergeCells count="107">
    <mergeCell ref="B2:C2"/>
    <mergeCell ref="D2:L2"/>
    <mergeCell ref="B3:L3"/>
    <mergeCell ref="B4:L4"/>
    <mergeCell ref="B5:D5"/>
    <mergeCell ref="E5:L5"/>
    <mergeCell ref="B9:C9"/>
    <mergeCell ref="E9:F9"/>
    <mergeCell ref="G9:L9"/>
    <mergeCell ref="M9:Q9"/>
    <mergeCell ref="B10:C10"/>
    <mergeCell ref="G10:L10"/>
    <mergeCell ref="M10:Q10"/>
    <mergeCell ref="M5:Q8"/>
    <mergeCell ref="B6:D6"/>
    <mergeCell ref="E6:H6"/>
    <mergeCell ref="B7:C7"/>
    <mergeCell ref="E7:F7"/>
    <mergeCell ref="I7:J7"/>
    <mergeCell ref="B8:C8"/>
    <mergeCell ref="E8:F8"/>
    <mergeCell ref="I8:J8"/>
    <mergeCell ref="B23:F23"/>
    <mergeCell ref="H23:K23"/>
    <mergeCell ref="B24:F24"/>
    <mergeCell ref="H24:K24"/>
    <mergeCell ref="B25:F25"/>
    <mergeCell ref="H25:K25"/>
    <mergeCell ref="B11:L11"/>
    <mergeCell ref="M11:Q11"/>
    <mergeCell ref="C12:G12"/>
    <mergeCell ref="H12:L12"/>
    <mergeCell ref="M12:M13"/>
    <mergeCell ref="N12:P12"/>
    <mergeCell ref="Q12:Q17"/>
    <mergeCell ref="B29:L29"/>
    <mergeCell ref="B30:D30"/>
    <mergeCell ref="G30:J30"/>
    <mergeCell ref="B31:D31"/>
    <mergeCell ref="G31:J31"/>
    <mergeCell ref="B32:D32"/>
    <mergeCell ref="G32:J32"/>
    <mergeCell ref="B26:F26"/>
    <mergeCell ref="H26:K26"/>
    <mergeCell ref="B27:F27"/>
    <mergeCell ref="H27:K27"/>
    <mergeCell ref="B28:F28"/>
    <mergeCell ref="H28:K28"/>
    <mergeCell ref="M36:O40"/>
    <mergeCell ref="C37:D37"/>
    <mergeCell ref="E37:F37"/>
    <mergeCell ref="H37:J37"/>
    <mergeCell ref="C38:D38"/>
    <mergeCell ref="E38:F38"/>
    <mergeCell ref="H38:J38"/>
    <mergeCell ref="B33:L33"/>
    <mergeCell ref="B34:B35"/>
    <mergeCell ref="C34:D35"/>
    <mergeCell ref="E34:G34"/>
    <mergeCell ref="H34:L34"/>
    <mergeCell ref="E35:F35"/>
    <mergeCell ref="H35:J35"/>
    <mergeCell ref="C39:D39"/>
    <mergeCell ref="E39:F39"/>
    <mergeCell ref="H39:J39"/>
    <mergeCell ref="C40:D40"/>
    <mergeCell ref="E40:F40"/>
    <mergeCell ref="H40:J40"/>
    <mergeCell ref="C36:D36"/>
    <mergeCell ref="E36:F36"/>
    <mergeCell ref="H36:J36"/>
    <mergeCell ref="C43:D43"/>
    <mergeCell ref="E43:F43"/>
    <mergeCell ref="H43:L43"/>
    <mergeCell ref="C44:D44"/>
    <mergeCell ref="E44:F44"/>
    <mergeCell ref="H44:L44"/>
    <mergeCell ref="C41:D41"/>
    <mergeCell ref="E41:F41"/>
    <mergeCell ref="H41:L41"/>
    <mergeCell ref="C42:D42"/>
    <mergeCell ref="E42:F42"/>
    <mergeCell ref="H42:L42"/>
    <mergeCell ref="C45:D45"/>
    <mergeCell ref="E45:F45"/>
    <mergeCell ref="H45:L45"/>
    <mergeCell ref="C46:D49"/>
    <mergeCell ref="E46:F46"/>
    <mergeCell ref="H46:J46"/>
    <mergeCell ref="E47:F47"/>
    <mergeCell ref="H47:J47"/>
    <mergeCell ref="E48:F48"/>
    <mergeCell ref="H48:J48"/>
    <mergeCell ref="B57:L57"/>
    <mergeCell ref="C52:F52"/>
    <mergeCell ref="H52:L52"/>
    <mergeCell ref="C53:F53"/>
    <mergeCell ref="H53:L53"/>
    <mergeCell ref="M53:N53"/>
    <mergeCell ref="B54:I56"/>
    <mergeCell ref="J54:L56"/>
    <mergeCell ref="E49:F49"/>
    <mergeCell ref="H49:J49"/>
    <mergeCell ref="C50:F50"/>
    <mergeCell ref="H50:J50"/>
    <mergeCell ref="M50:Q50"/>
    <mergeCell ref="B51:L51"/>
  </mergeCells>
  <conditionalFormatting sqref="D8">
    <cfRule type="cellIs" dxfId="119" priority="1" operator="equal">
      <formula>"TAK"</formula>
    </cfRule>
    <cfRule type="cellIs" dxfId="118" priority="2" operator="equal">
      <formula>"NIE"</formula>
    </cfRule>
  </conditionalFormatting>
  <conditionalFormatting sqref="E9 G9">
    <cfRule type="expression" dxfId="117" priority="22">
      <formula>#REF!="NIE"</formula>
    </cfRule>
  </conditionalFormatting>
  <conditionalFormatting sqref="E9:L9">
    <cfRule type="expression" dxfId="116" priority="17">
      <formula>$D$9="NIE"</formula>
    </cfRule>
  </conditionalFormatting>
  <conditionalFormatting sqref="H53">
    <cfRule type="expression" dxfId="115" priority="23">
      <formula>G53="NIE"</formula>
    </cfRule>
  </conditionalFormatting>
  <conditionalFormatting sqref="H36:L36">
    <cfRule type="expression" dxfId="114" priority="16">
      <formula>C36="NIE"</formula>
    </cfRule>
    <cfRule type="expression" dxfId="113" priority="19">
      <formula>$G$36="NIE"</formula>
    </cfRule>
    <cfRule type="expression" dxfId="112" priority="20">
      <formula>$G$36</formula>
    </cfRule>
    <cfRule type="expression" dxfId="111" priority="21">
      <formula>"$G$36=NIE"</formula>
    </cfRule>
  </conditionalFormatting>
  <conditionalFormatting sqref="H37:L37">
    <cfRule type="expression" dxfId="110" priority="15">
      <formula>$G$37="NIE"</formula>
    </cfRule>
  </conditionalFormatting>
  <conditionalFormatting sqref="H38:L38">
    <cfRule type="expression" dxfId="109" priority="14">
      <formula>$G$38="NIE"</formula>
    </cfRule>
  </conditionalFormatting>
  <conditionalFormatting sqref="H39:L39">
    <cfRule type="expression" dxfId="108" priority="13">
      <formula>$G$39="NIE"</formula>
    </cfRule>
  </conditionalFormatting>
  <conditionalFormatting sqref="H40:L40">
    <cfRule type="expression" dxfId="107" priority="12">
      <formula>$G$40="NIE"</formula>
    </cfRule>
  </conditionalFormatting>
  <conditionalFormatting sqref="H41:L41">
    <cfRule type="expression" dxfId="106" priority="11">
      <formula>$G$41="NIE"</formula>
    </cfRule>
  </conditionalFormatting>
  <conditionalFormatting sqref="H42:L42">
    <cfRule type="expression" dxfId="105" priority="10">
      <formula>$G$42="NIE"</formula>
    </cfRule>
  </conditionalFormatting>
  <conditionalFormatting sqref="H43:L43">
    <cfRule type="expression" dxfId="104" priority="9">
      <formula>$G$43="NIE"</formula>
    </cfRule>
  </conditionalFormatting>
  <conditionalFormatting sqref="H44:L44">
    <cfRule type="expression" dxfId="103" priority="8">
      <formula>$G$44="NIE"</formula>
    </cfRule>
  </conditionalFormatting>
  <conditionalFormatting sqref="H45:L45">
    <cfRule type="expression" dxfId="102" priority="7">
      <formula>$G$45="NIE"</formula>
    </cfRule>
  </conditionalFormatting>
  <conditionalFormatting sqref="H46:L46">
    <cfRule type="expression" dxfId="101" priority="18">
      <formula>$G$46="NIE"</formula>
    </cfRule>
  </conditionalFormatting>
  <conditionalFormatting sqref="H47:L47">
    <cfRule type="expression" dxfId="100" priority="6">
      <formula>$G$47="NIE"</formula>
    </cfRule>
  </conditionalFormatting>
  <conditionalFormatting sqref="H48:L48">
    <cfRule type="expression" dxfId="99" priority="5">
      <formula>$G$48="NIE"</formula>
    </cfRule>
  </conditionalFormatting>
  <conditionalFormatting sqref="H49:L49">
    <cfRule type="expression" dxfId="98" priority="4">
      <formula>$G$49="NIE"</formula>
    </cfRule>
  </conditionalFormatting>
  <conditionalFormatting sqref="H50:L50">
    <cfRule type="expression" dxfId="97" priority="3">
      <formula>$G$50="NIE"</formula>
    </cfRule>
  </conditionalFormatting>
  <conditionalFormatting sqref="K36:L36">
    <cfRule type="colorScale" priority="24">
      <colorScale>
        <cfvo type="formula" val="&quot;TAK&quot;"/>
        <cfvo type="formula" val="&quot;NIE&quot;"/>
        <color theme="0"/>
        <color theme="0" tint="-0.34998626667073579"/>
      </colorScale>
    </cfRule>
    <cfRule type="expression" dxfId="96" priority="25">
      <formula>$G36="NIE"</formula>
    </cfRule>
  </conditionalFormatting>
  <dataValidations count="2">
    <dataValidation type="list" allowBlank="1" showInputMessage="1" showErrorMessage="1" sqref="L36:L40" xr:uid="{AF6FC839-F794-4414-8AD3-0EF45BC82433}">
      <formula1>$R$35:$R$36</formula1>
    </dataValidation>
    <dataValidation type="list" allowBlank="1" showInputMessage="1" showErrorMessage="1" sqref="G53 D8:D9 G36:G50" xr:uid="{6BA94E1B-5ABA-405F-82DC-C9F0F6B75C32}">
      <formula1>$R$33:$R$34</formula1>
    </dataValidation>
  </dataValidations>
  <pageMargins left="0.7" right="0.7" top="0.75" bottom="0.75" header="0.3" footer="0.3"/>
  <pageSetup paperSize="9" scale="48" fitToHeight="0" orientation="portrait" horizontalDpi="1200" verticalDpi="1200" r:id="rId1"/>
  <rowBreaks count="1" manualBreakCount="1">
    <brk id="50" min="1" max="11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F5975-E757-4A35-A226-8CC7BA64062F}">
  <sheetPr>
    <pageSetUpPr fitToPage="1"/>
  </sheetPr>
  <dimension ref="B2:R154"/>
  <sheetViews>
    <sheetView view="pageBreakPreview" zoomScale="75" zoomScaleNormal="100" zoomScaleSheetLayoutView="75" workbookViewId="0">
      <selection activeCell="N3" sqref="N3"/>
    </sheetView>
  </sheetViews>
  <sheetFormatPr defaultRowHeight="15" x14ac:dyDescent="0.25"/>
  <cols>
    <col min="2" max="12" width="16.7109375" customWidth="1"/>
    <col min="13" max="16" width="15.7109375" customWidth="1"/>
    <col min="17" max="17" width="79" customWidth="1"/>
    <col min="18" max="18" width="68.7109375" customWidth="1"/>
  </cols>
  <sheetData>
    <row r="2" spans="2:18" ht="39.950000000000003" customHeight="1" x14ac:dyDescent="0.25">
      <c r="B2" s="301" t="str">
        <f>IF('1.StrTytułowa'!E8&lt;&gt;"",'1.StrTytułowa'!E8,"")</f>
        <v/>
      </c>
      <c r="C2" s="301"/>
      <c r="D2" s="302" t="str">
        <f>IF('1.StrTytułowa'!E7&lt;&gt;"",'1.StrTytułowa'!E7,"")</f>
        <v/>
      </c>
      <c r="E2" s="302"/>
      <c r="F2" s="302"/>
      <c r="G2" s="302"/>
      <c r="H2" s="302"/>
      <c r="I2" s="302"/>
      <c r="J2" s="302"/>
      <c r="K2" s="302"/>
      <c r="L2" s="302"/>
    </row>
    <row r="3" spans="2:18" ht="50.25" customHeight="1" x14ac:dyDescent="0.25">
      <c r="B3" s="303" t="s">
        <v>125</v>
      </c>
      <c r="C3" s="304"/>
      <c r="D3" s="304"/>
      <c r="E3" s="304"/>
      <c r="F3" s="304"/>
      <c r="G3" s="304"/>
      <c r="H3" s="304"/>
      <c r="I3" s="304"/>
      <c r="J3" s="304"/>
      <c r="K3" s="304"/>
      <c r="L3" s="305"/>
    </row>
    <row r="4" spans="2:18" ht="24.95" customHeight="1" x14ac:dyDescent="0.25">
      <c r="B4" s="306" t="s">
        <v>159</v>
      </c>
      <c r="C4" s="306"/>
      <c r="D4" s="306"/>
      <c r="E4" s="306"/>
      <c r="F4" s="306"/>
      <c r="G4" s="306"/>
      <c r="H4" s="306"/>
      <c r="I4" s="306"/>
      <c r="J4" s="306"/>
      <c r="K4" s="306"/>
      <c r="L4" s="306"/>
      <c r="M4" s="30"/>
      <c r="N4" s="31"/>
      <c r="O4" s="31"/>
      <c r="P4" s="31"/>
    </row>
    <row r="5" spans="2:18" ht="35.1" customHeight="1" x14ac:dyDescent="0.25">
      <c r="B5" s="289" t="s">
        <v>194</v>
      </c>
      <c r="C5" s="289"/>
      <c r="D5" s="289"/>
      <c r="E5" s="238"/>
      <c r="F5" s="238"/>
      <c r="G5" s="238"/>
      <c r="H5" s="238"/>
      <c r="I5" s="238"/>
      <c r="J5" s="238"/>
      <c r="K5" s="238"/>
      <c r="L5" s="253"/>
      <c r="M5" s="235" t="s">
        <v>200</v>
      </c>
      <c r="N5" s="236"/>
      <c r="O5" s="236"/>
      <c r="P5" s="236"/>
      <c r="Q5" s="236"/>
    </row>
    <row r="6" spans="2:18" ht="35.1" customHeight="1" x14ac:dyDescent="0.25">
      <c r="B6" s="242" t="s">
        <v>193</v>
      </c>
      <c r="C6" s="254"/>
      <c r="D6" s="243"/>
      <c r="E6" s="237"/>
      <c r="F6" s="238"/>
      <c r="G6" s="238"/>
      <c r="H6" s="238"/>
      <c r="I6" s="95" t="s">
        <v>202</v>
      </c>
      <c r="J6" s="94"/>
      <c r="K6" s="95" t="s">
        <v>203</v>
      </c>
      <c r="L6" s="93"/>
      <c r="M6" s="235"/>
      <c r="N6" s="236"/>
      <c r="O6" s="236"/>
      <c r="P6" s="236"/>
      <c r="Q6" s="236"/>
    </row>
    <row r="7" spans="2:18" ht="24.95" customHeight="1" x14ac:dyDescent="0.25">
      <c r="B7" s="281" t="s">
        <v>156</v>
      </c>
      <c r="C7" s="282"/>
      <c r="D7" s="28"/>
      <c r="E7" s="279" t="s">
        <v>47</v>
      </c>
      <c r="F7" s="279"/>
      <c r="G7" s="12"/>
      <c r="H7" s="36" t="s">
        <v>18</v>
      </c>
      <c r="I7" s="279" t="s">
        <v>155</v>
      </c>
      <c r="J7" s="279"/>
      <c r="K7" s="12"/>
      <c r="L7" s="36" t="s">
        <v>48</v>
      </c>
      <c r="M7" s="235"/>
      <c r="N7" s="236"/>
      <c r="O7" s="236"/>
      <c r="P7" s="236"/>
      <c r="Q7" s="236"/>
    </row>
    <row r="8" spans="2:18" ht="24.95" customHeight="1" x14ac:dyDescent="0.25">
      <c r="B8" s="242" t="s">
        <v>199</v>
      </c>
      <c r="C8" s="243"/>
      <c r="D8" s="33"/>
      <c r="E8" s="280" t="s">
        <v>49</v>
      </c>
      <c r="F8" s="280"/>
      <c r="G8" s="21"/>
      <c r="H8" s="37" t="s">
        <v>9</v>
      </c>
      <c r="I8" s="280" t="s">
        <v>50</v>
      </c>
      <c r="J8" s="280"/>
      <c r="K8" s="21"/>
      <c r="L8" s="37" t="s">
        <v>9</v>
      </c>
      <c r="M8" s="235"/>
      <c r="N8" s="236"/>
      <c r="O8" s="236"/>
      <c r="P8" s="236"/>
      <c r="Q8" s="236"/>
      <c r="R8" s="38"/>
    </row>
    <row r="9" spans="2:18" ht="24.95" customHeight="1" x14ac:dyDescent="0.25">
      <c r="B9" s="242" t="s">
        <v>157</v>
      </c>
      <c r="C9" s="243"/>
      <c r="D9" s="27"/>
      <c r="E9" s="283" t="s">
        <v>51</v>
      </c>
      <c r="F9" s="284"/>
      <c r="G9" s="237"/>
      <c r="H9" s="238"/>
      <c r="I9" s="238"/>
      <c r="J9" s="238"/>
      <c r="K9" s="238"/>
      <c r="L9" s="253"/>
      <c r="M9" s="299" t="s">
        <v>169</v>
      </c>
      <c r="N9" s="300"/>
      <c r="O9" s="300"/>
      <c r="P9" s="300"/>
      <c r="Q9" s="300"/>
      <c r="R9" s="38"/>
    </row>
    <row r="10" spans="2:18" ht="50.1" customHeight="1" x14ac:dyDescent="0.25">
      <c r="B10" s="242" t="s">
        <v>168</v>
      </c>
      <c r="C10" s="243"/>
      <c r="D10" s="29"/>
      <c r="E10" s="20" t="str">
        <f>IFERROR(D10/K8,"-")</f>
        <v>-</v>
      </c>
      <c r="F10" s="34" t="s">
        <v>52</v>
      </c>
      <c r="G10" s="238"/>
      <c r="H10" s="238"/>
      <c r="I10" s="238"/>
      <c r="J10" s="238"/>
      <c r="K10" s="238"/>
      <c r="L10" s="253"/>
      <c r="M10" s="257"/>
      <c r="N10" s="258"/>
      <c r="O10" s="258"/>
      <c r="P10" s="258"/>
      <c r="Q10" s="258"/>
    </row>
    <row r="11" spans="2:18" s="38" customFormat="1" ht="24.95" customHeight="1" x14ac:dyDescent="0.25">
      <c r="B11" s="268" t="s">
        <v>160</v>
      </c>
      <c r="C11" s="269"/>
      <c r="D11" s="269"/>
      <c r="E11" s="269"/>
      <c r="F11" s="269"/>
      <c r="G11" s="269"/>
      <c r="H11" s="269"/>
      <c r="I11" s="269"/>
      <c r="J11" s="269"/>
      <c r="K11" s="269"/>
      <c r="L11" s="270"/>
      <c r="M11" s="255"/>
      <c r="N11" s="256"/>
      <c r="O11" s="256"/>
      <c r="P11" s="256"/>
      <c r="Q11" s="256"/>
      <c r="R11"/>
    </row>
    <row r="12" spans="2:18" ht="39.950000000000003" customHeight="1" x14ac:dyDescent="0.25">
      <c r="B12" s="40"/>
      <c r="C12" s="271" t="s">
        <v>53</v>
      </c>
      <c r="D12" s="271"/>
      <c r="E12" s="271"/>
      <c r="F12" s="271"/>
      <c r="G12" s="271"/>
      <c r="H12" s="272" t="s">
        <v>54</v>
      </c>
      <c r="I12" s="272"/>
      <c r="J12" s="272"/>
      <c r="K12" s="272"/>
      <c r="L12" s="272"/>
      <c r="M12" s="273" t="s">
        <v>55</v>
      </c>
      <c r="N12" s="275" t="s">
        <v>56</v>
      </c>
      <c r="O12" s="276"/>
      <c r="P12" s="277"/>
      <c r="Q12" s="278" t="s">
        <v>187</v>
      </c>
    </row>
    <row r="13" spans="2:18" ht="60" customHeight="1" x14ac:dyDescent="0.25">
      <c r="B13" s="40" t="s">
        <v>57</v>
      </c>
      <c r="C13" s="41" t="s">
        <v>58</v>
      </c>
      <c r="D13" s="41" t="s">
        <v>59</v>
      </c>
      <c r="E13" s="41" t="s">
        <v>153</v>
      </c>
      <c r="F13" s="41" t="s">
        <v>60</v>
      </c>
      <c r="G13" s="43" t="s">
        <v>161</v>
      </c>
      <c r="H13" s="44" t="s">
        <v>58</v>
      </c>
      <c r="I13" s="42" t="s">
        <v>59</v>
      </c>
      <c r="J13" s="42" t="s">
        <v>153</v>
      </c>
      <c r="K13" s="42" t="s">
        <v>60</v>
      </c>
      <c r="L13" s="42" t="s">
        <v>161</v>
      </c>
      <c r="M13" s="274"/>
      <c r="N13" s="45" t="s">
        <v>61</v>
      </c>
      <c r="O13" s="45" t="s">
        <v>62</v>
      </c>
      <c r="P13" s="45" t="s">
        <v>63</v>
      </c>
      <c r="Q13" s="278"/>
    </row>
    <row r="14" spans="2:18" ht="20.100000000000001" customHeight="1" x14ac:dyDescent="0.25">
      <c r="B14" s="35" t="s">
        <v>64</v>
      </c>
      <c r="C14" s="11"/>
      <c r="D14" s="11"/>
      <c r="E14" s="46"/>
      <c r="F14" s="47"/>
      <c r="G14" s="48">
        <f>SUM(C14:D14)</f>
        <v>0</v>
      </c>
      <c r="H14" s="21"/>
      <c r="I14" s="22"/>
      <c r="J14" s="49"/>
      <c r="K14" s="49"/>
      <c r="L14" s="50">
        <f>SUM(H14:I14)</f>
        <v>0</v>
      </c>
      <c r="M14" s="51">
        <v>1.1000000000000001</v>
      </c>
      <c r="N14" s="52">
        <v>76.319999999999993</v>
      </c>
      <c r="O14" s="52">
        <f>N14*3.6</f>
        <v>274.75200000000001</v>
      </c>
      <c r="P14" s="52">
        <f>O14/1000</f>
        <v>0.274752</v>
      </c>
      <c r="Q14" s="278"/>
      <c r="R14" s="53"/>
    </row>
    <row r="15" spans="2:18" ht="20.100000000000001" customHeight="1" x14ac:dyDescent="0.25">
      <c r="B15" s="35" t="s">
        <v>65</v>
      </c>
      <c r="C15" s="11"/>
      <c r="D15" s="11"/>
      <c r="E15" s="54"/>
      <c r="F15" s="55"/>
      <c r="G15" s="48">
        <f>SUM(C15:D15)</f>
        <v>0</v>
      </c>
      <c r="H15" s="11"/>
      <c r="I15" s="24"/>
      <c r="J15" s="56"/>
      <c r="K15" s="57"/>
      <c r="L15" s="50">
        <f t="shared" ref="L15" si="0">SUM(H15:I15)</f>
        <v>0</v>
      </c>
      <c r="M15" s="58">
        <v>1.1000000000000001</v>
      </c>
      <c r="N15" s="52">
        <v>56.18</v>
      </c>
      <c r="O15" s="52">
        <f t="shared" ref="O15:O20" si="1">N15*3.6</f>
        <v>202.24799999999999</v>
      </c>
      <c r="P15" s="52">
        <f t="shared" ref="P15:P22" si="2">O15/1000</f>
        <v>0.20224799999999998</v>
      </c>
      <c r="Q15" s="278"/>
      <c r="R15" s="53"/>
    </row>
    <row r="16" spans="2:18" ht="20.100000000000001" customHeight="1" x14ac:dyDescent="0.25">
      <c r="B16" s="35" t="s">
        <v>66</v>
      </c>
      <c r="C16" s="11"/>
      <c r="D16" s="11"/>
      <c r="E16" s="54"/>
      <c r="F16" s="55"/>
      <c r="G16" s="48">
        <f>SUM(C16:D16)</f>
        <v>0</v>
      </c>
      <c r="H16" s="11"/>
      <c r="I16" s="11"/>
      <c r="J16" s="54"/>
      <c r="K16" s="55"/>
      <c r="L16" s="50">
        <f>SUM(H16:I16)</f>
        <v>0</v>
      </c>
      <c r="M16" s="58">
        <v>1.1000000000000001</v>
      </c>
      <c r="N16" s="52">
        <v>63.1</v>
      </c>
      <c r="O16" s="52">
        <f t="shared" si="1"/>
        <v>227.16</v>
      </c>
      <c r="P16" s="52">
        <f t="shared" si="2"/>
        <v>0.22716</v>
      </c>
      <c r="Q16" s="278"/>
      <c r="R16" s="53"/>
    </row>
    <row r="17" spans="2:18" ht="20.100000000000001" customHeight="1" x14ac:dyDescent="0.25">
      <c r="B17" s="35" t="s">
        <v>67</v>
      </c>
      <c r="C17" s="96"/>
      <c r="D17" s="11"/>
      <c r="E17" s="54"/>
      <c r="F17" s="55"/>
      <c r="G17" s="48">
        <f t="shared" ref="G17:G19" si="3">SUM(C17:D17)</f>
        <v>0</v>
      </c>
      <c r="H17" s="59"/>
      <c r="I17" s="60"/>
      <c r="J17" s="61"/>
      <c r="K17" s="61"/>
      <c r="L17" s="62"/>
      <c r="M17" s="58">
        <v>1.1000000000000001</v>
      </c>
      <c r="N17" s="52">
        <v>94.75</v>
      </c>
      <c r="O17" s="52">
        <f t="shared" si="1"/>
        <v>341.1</v>
      </c>
      <c r="P17" s="52">
        <f t="shared" si="2"/>
        <v>0.34110000000000001</v>
      </c>
      <c r="Q17" s="278"/>
      <c r="R17" s="53"/>
    </row>
    <row r="18" spans="2:18" ht="20.100000000000001" customHeight="1" x14ac:dyDescent="0.25">
      <c r="B18" s="35" t="s">
        <v>68</v>
      </c>
      <c r="C18" s="11"/>
      <c r="D18" s="11"/>
      <c r="E18" s="54"/>
      <c r="F18" s="55"/>
      <c r="G18" s="48">
        <f t="shared" si="3"/>
        <v>0</v>
      </c>
      <c r="H18" s="11"/>
      <c r="I18" s="11"/>
      <c r="J18" s="63"/>
      <c r="K18" s="57"/>
      <c r="L18" s="50">
        <f>SUM(H18:I18)</f>
        <v>0</v>
      </c>
      <c r="M18" s="58">
        <v>0.2</v>
      </c>
      <c r="N18" s="52">
        <v>0</v>
      </c>
      <c r="O18" s="52">
        <f t="shared" si="1"/>
        <v>0</v>
      </c>
      <c r="P18" s="52">
        <f t="shared" si="2"/>
        <v>0</v>
      </c>
      <c r="Q18" s="64" t="s">
        <v>69</v>
      </c>
      <c r="R18" s="53"/>
    </row>
    <row r="19" spans="2:18" ht="20.100000000000001" customHeight="1" x14ac:dyDescent="0.25">
      <c r="B19" s="1" t="s">
        <v>70</v>
      </c>
      <c r="C19" s="11"/>
      <c r="D19" s="11"/>
      <c r="E19" s="54"/>
      <c r="F19" s="55"/>
      <c r="G19" s="48">
        <f t="shared" si="3"/>
        <v>0</v>
      </c>
      <c r="H19" s="11"/>
      <c r="I19" s="11"/>
      <c r="J19" s="54"/>
      <c r="K19" s="55"/>
      <c r="L19" s="50">
        <f t="shared" ref="L19:L20" si="4">SUM(H19:I19)</f>
        <v>0</v>
      </c>
      <c r="M19" s="17">
        <v>0</v>
      </c>
      <c r="N19" s="18">
        <v>0</v>
      </c>
      <c r="O19" s="18">
        <f>N19*3.6</f>
        <v>0</v>
      </c>
      <c r="P19" s="65">
        <f t="shared" si="2"/>
        <v>0</v>
      </c>
      <c r="Q19" s="26" t="s">
        <v>71</v>
      </c>
    </row>
    <row r="20" spans="2:18" ht="57.75" customHeight="1" x14ac:dyDescent="0.25">
      <c r="B20" s="1" t="s">
        <v>72</v>
      </c>
      <c r="C20" s="11"/>
      <c r="D20" s="11"/>
      <c r="E20" s="66"/>
      <c r="F20" s="67"/>
      <c r="G20" s="48">
        <f>SUM(C20:D20)</f>
        <v>0</v>
      </c>
      <c r="H20" s="11"/>
      <c r="I20" s="11"/>
      <c r="J20" s="54"/>
      <c r="K20" s="55"/>
      <c r="L20" s="50">
        <f t="shared" si="4"/>
        <v>0</v>
      </c>
      <c r="M20" s="17">
        <v>0.8</v>
      </c>
      <c r="N20" s="18">
        <v>94.93</v>
      </c>
      <c r="O20" s="65">
        <f t="shared" si="1"/>
        <v>341.74800000000005</v>
      </c>
      <c r="P20" s="52">
        <f t="shared" si="2"/>
        <v>0.34174800000000005</v>
      </c>
      <c r="Q20" s="26" t="s">
        <v>73</v>
      </c>
    </row>
    <row r="21" spans="2:18" ht="35.1" customHeight="1" x14ac:dyDescent="0.25">
      <c r="B21" s="35" t="s">
        <v>74</v>
      </c>
      <c r="C21" s="11"/>
      <c r="D21" s="11"/>
      <c r="E21" s="11"/>
      <c r="F21" s="11"/>
      <c r="G21" s="48">
        <f>SUM(C21:F21)</f>
        <v>0</v>
      </c>
      <c r="H21" s="11"/>
      <c r="I21" s="11"/>
      <c r="J21" s="11"/>
      <c r="K21" s="11"/>
      <c r="L21" s="50">
        <f>SUM(H21:K21)</f>
        <v>0</v>
      </c>
      <c r="M21" s="58">
        <v>2.5</v>
      </c>
      <c r="N21" s="52"/>
      <c r="O21" s="52">
        <v>553</v>
      </c>
      <c r="P21" s="52">
        <f t="shared" si="2"/>
        <v>0.55300000000000005</v>
      </c>
      <c r="Q21" s="68" t="s">
        <v>75</v>
      </c>
    </row>
    <row r="22" spans="2:18" ht="35.1" customHeight="1" x14ac:dyDescent="0.25">
      <c r="B22" s="35" t="s">
        <v>76</v>
      </c>
      <c r="C22" s="11"/>
      <c r="D22" s="11"/>
      <c r="E22" s="11"/>
      <c r="F22" s="11"/>
      <c r="G22" s="48">
        <f>IF(SUM(C22:F22)&gt;G21,G21,SUM(C22:F22))</f>
        <v>0</v>
      </c>
      <c r="H22" s="11"/>
      <c r="I22" s="11"/>
      <c r="J22" s="11"/>
      <c r="K22" s="11"/>
      <c r="L22" s="50">
        <f>IF(SUM(H22:K22)&gt;L21,L21,SUM(H22:K22))</f>
        <v>0</v>
      </c>
      <c r="M22" s="58">
        <v>2.5</v>
      </c>
      <c r="N22" s="52"/>
      <c r="O22" s="52">
        <v>553</v>
      </c>
      <c r="P22" s="52">
        <f t="shared" si="2"/>
        <v>0.55300000000000005</v>
      </c>
      <c r="Q22" s="68" t="s">
        <v>77</v>
      </c>
    </row>
    <row r="23" spans="2:18" ht="20.100000000000001" customHeight="1" x14ac:dyDescent="0.25">
      <c r="B23" s="262" t="s">
        <v>78</v>
      </c>
      <c r="C23" s="263"/>
      <c r="D23" s="263"/>
      <c r="E23" s="263"/>
      <c r="F23" s="264"/>
      <c r="G23" s="48">
        <f>SUM(G14:G20)</f>
        <v>0</v>
      </c>
      <c r="H23" s="265" t="s">
        <v>78</v>
      </c>
      <c r="I23" s="266"/>
      <c r="J23" s="266"/>
      <c r="K23" s="267"/>
      <c r="L23" s="50">
        <f>SUM(L14:L16)+SUM(L18:L20)</f>
        <v>0</v>
      </c>
      <c r="M23" s="69">
        <f>G23-L23</f>
        <v>0</v>
      </c>
      <c r="N23" s="70" t="s">
        <v>79</v>
      </c>
      <c r="O23" s="70"/>
      <c r="P23" s="71"/>
      <c r="R23" s="53"/>
    </row>
    <row r="24" spans="2:18" ht="20.100000000000001" customHeight="1" x14ac:dyDescent="0.25">
      <c r="B24" s="262" t="s">
        <v>80</v>
      </c>
      <c r="C24" s="263"/>
      <c r="D24" s="263"/>
      <c r="E24" s="263"/>
      <c r="F24" s="264"/>
      <c r="G24" s="48">
        <f>G21</f>
        <v>0</v>
      </c>
      <c r="H24" s="265" t="s">
        <v>80</v>
      </c>
      <c r="I24" s="266"/>
      <c r="J24" s="266"/>
      <c r="K24" s="267"/>
      <c r="L24" s="50">
        <f>L21</f>
        <v>0</v>
      </c>
      <c r="M24" s="69">
        <f>G24-L24</f>
        <v>0</v>
      </c>
      <c r="N24" s="70" t="s">
        <v>79</v>
      </c>
      <c r="O24" s="70"/>
      <c r="P24" s="71"/>
      <c r="R24" s="53"/>
    </row>
    <row r="25" spans="2:18" ht="20.100000000000001" customHeight="1" x14ac:dyDescent="0.25">
      <c r="B25" s="262" t="s">
        <v>81</v>
      </c>
      <c r="C25" s="263"/>
      <c r="D25" s="263"/>
      <c r="E25" s="263"/>
      <c r="F25" s="264"/>
      <c r="G25" s="48">
        <f>G22</f>
        <v>0</v>
      </c>
      <c r="H25" s="265" t="s">
        <v>82</v>
      </c>
      <c r="I25" s="266"/>
      <c r="J25" s="266"/>
      <c r="K25" s="267"/>
      <c r="L25" s="50">
        <f>L22</f>
        <v>0</v>
      </c>
      <c r="M25" s="69">
        <f>L25-G25</f>
        <v>0</v>
      </c>
      <c r="N25" s="70" t="s">
        <v>79</v>
      </c>
      <c r="O25" s="70"/>
      <c r="P25" s="71"/>
      <c r="R25" s="53"/>
    </row>
    <row r="26" spans="2:18" ht="20.100000000000001" customHeight="1" x14ac:dyDescent="0.25">
      <c r="B26" s="262" t="s">
        <v>83</v>
      </c>
      <c r="C26" s="263"/>
      <c r="D26" s="263"/>
      <c r="E26" s="263"/>
      <c r="F26" s="264"/>
      <c r="G26" s="48">
        <f>SUM(G14:G21)</f>
        <v>0</v>
      </c>
      <c r="H26" s="317" t="s">
        <v>84</v>
      </c>
      <c r="I26" s="317"/>
      <c r="J26" s="317"/>
      <c r="K26" s="317"/>
      <c r="L26" s="50">
        <f>SUM(L14:L21)</f>
        <v>0</v>
      </c>
      <c r="M26" s="69">
        <f>G26-L26</f>
        <v>0</v>
      </c>
      <c r="N26" s="72" t="s">
        <v>79</v>
      </c>
      <c r="O26" s="73" t="s">
        <v>170</v>
      </c>
    </row>
    <row r="27" spans="2:18" ht="20.100000000000001" customHeight="1" x14ac:dyDescent="0.25">
      <c r="B27" s="262" t="s">
        <v>85</v>
      </c>
      <c r="C27" s="263"/>
      <c r="D27" s="263"/>
      <c r="E27" s="263"/>
      <c r="F27" s="264"/>
      <c r="G27" s="48">
        <f>G14*$M$14+G15*$M$15+G16*$M$16+G17*$M$17+G18*$M$18+G20*$M$20+G21*$M$21-G22*$M$22+G19*$M$19</f>
        <v>0</v>
      </c>
      <c r="H27" s="317" t="s">
        <v>85</v>
      </c>
      <c r="I27" s="317"/>
      <c r="J27" s="317"/>
      <c r="K27" s="317"/>
      <c r="L27" s="50">
        <f>L14*$M$14+L15*$M$15+L16*$M$16+L17*$M$17+L18*$M$18+L20*$M$20+L21*$M$21-L22*$M$22+L19*$M$19</f>
        <v>0</v>
      </c>
      <c r="M27" s="69">
        <f>G27-L27</f>
        <v>0</v>
      </c>
      <c r="N27" s="72" t="s">
        <v>79</v>
      </c>
      <c r="O27" s="32" t="str">
        <f>IFERROR((1-L27/G27),"-")</f>
        <v>-</v>
      </c>
    </row>
    <row r="28" spans="2:18" ht="20.100000000000001" customHeight="1" x14ac:dyDescent="0.25">
      <c r="B28" s="262" t="s">
        <v>86</v>
      </c>
      <c r="C28" s="263"/>
      <c r="D28" s="263"/>
      <c r="E28" s="263"/>
      <c r="F28" s="264"/>
      <c r="G28" s="48">
        <f>(G14*$P$14+G15*$P$15+G16*$P$16+G17*$P$17+G18*$P$18+G19*$P$19+G20*$P$20+G21*$P$21-G22*$P$22)/1000</f>
        <v>0</v>
      </c>
      <c r="H28" s="317" t="s">
        <v>86</v>
      </c>
      <c r="I28" s="317"/>
      <c r="J28" s="317"/>
      <c r="K28" s="317"/>
      <c r="L28" s="50">
        <f>(L14*$P$14+L15*$P$15+L16*$P$16+L17*$P$17+L18*$P$18+L19*$P$19+L20*$P$20+L21*$P$21-L22*$P$22)/1000</f>
        <v>0</v>
      </c>
      <c r="M28" s="69">
        <f>G28-L28</f>
        <v>0</v>
      </c>
      <c r="N28" s="72" t="s">
        <v>36</v>
      </c>
      <c r="O28" s="72"/>
    </row>
    <row r="29" spans="2:18" ht="20.100000000000001" customHeight="1" x14ac:dyDescent="0.25">
      <c r="B29" s="318" t="s">
        <v>87</v>
      </c>
      <c r="C29" s="319"/>
      <c r="D29" s="319"/>
      <c r="E29" s="319"/>
      <c r="F29" s="319"/>
      <c r="G29" s="319"/>
      <c r="H29" s="319"/>
      <c r="I29" s="319"/>
      <c r="J29" s="319"/>
      <c r="K29" s="319"/>
      <c r="L29" s="320"/>
      <c r="M29" s="69"/>
      <c r="N29" s="72"/>
      <c r="O29" s="72"/>
    </row>
    <row r="30" spans="2:18" ht="20.100000000000001" customHeight="1" x14ac:dyDescent="0.25">
      <c r="B30" s="292" t="s">
        <v>88</v>
      </c>
      <c r="C30" s="293"/>
      <c r="D30" s="293"/>
      <c r="E30" s="74">
        <f>M23</f>
        <v>0</v>
      </c>
      <c r="F30" s="75" t="s">
        <v>79</v>
      </c>
      <c r="G30" s="294" t="s">
        <v>89</v>
      </c>
      <c r="H30" s="295"/>
      <c r="I30" s="295"/>
      <c r="J30" s="296"/>
      <c r="K30" s="74">
        <f>M26</f>
        <v>0</v>
      </c>
      <c r="L30" s="76" t="s">
        <v>79</v>
      </c>
      <c r="M30" s="69"/>
      <c r="N30" s="38"/>
      <c r="O30" s="38"/>
    </row>
    <row r="31" spans="2:18" ht="20.100000000000001" customHeight="1" x14ac:dyDescent="0.25">
      <c r="B31" s="292" t="s">
        <v>90</v>
      </c>
      <c r="C31" s="293"/>
      <c r="D31" s="293"/>
      <c r="E31" s="74">
        <f>M24</f>
        <v>0</v>
      </c>
      <c r="F31" s="75" t="s">
        <v>79</v>
      </c>
      <c r="G31" s="294" t="s">
        <v>91</v>
      </c>
      <c r="H31" s="295"/>
      <c r="I31" s="295"/>
      <c r="J31" s="296"/>
      <c r="K31" s="74">
        <f>M27</f>
        <v>0</v>
      </c>
      <c r="L31" s="76" t="s">
        <v>79</v>
      </c>
      <c r="M31" s="69"/>
      <c r="N31" s="38"/>
      <c r="O31" s="38"/>
    </row>
    <row r="32" spans="2:18" ht="20.100000000000001" customHeight="1" x14ac:dyDescent="0.25">
      <c r="B32" s="292" t="s">
        <v>92</v>
      </c>
      <c r="C32" s="293"/>
      <c r="D32" s="293"/>
      <c r="E32" s="74">
        <f>M25</f>
        <v>0</v>
      </c>
      <c r="F32" s="75" t="s">
        <v>79</v>
      </c>
      <c r="G32" s="294" t="s">
        <v>93</v>
      </c>
      <c r="H32" s="295"/>
      <c r="I32" s="295"/>
      <c r="J32" s="296"/>
      <c r="K32" s="74">
        <f>M28</f>
        <v>0</v>
      </c>
      <c r="L32" s="76" t="s">
        <v>36</v>
      </c>
      <c r="M32" s="69"/>
      <c r="N32" s="38"/>
      <c r="O32" s="38"/>
    </row>
    <row r="33" spans="2:18" ht="24.95" customHeight="1" x14ac:dyDescent="0.25">
      <c r="B33" s="309" t="s">
        <v>94</v>
      </c>
      <c r="C33" s="310"/>
      <c r="D33" s="310"/>
      <c r="E33" s="310"/>
      <c r="F33" s="310"/>
      <c r="G33" s="310"/>
      <c r="H33" s="310"/>
      <c r="I33" s="310"/>
      <c r="J33" s="310"/>
      <c r="K33" s="310"/>
      <c r="L33" s="310"/>
      <c r="R33" s="39" t="s">
        <v>0</v>
      </c>
    </row>
    <row r="34" spans="2:18" ht="24.95" customHeight="1" x14ac:dyDescent="0.25">
      <c r="B34" s="311" t="s">
        <v>39</v>
      </c>
      <c r="C34" s="313" t="s">
        <v>95</v>
      </c>
      <c r="D34" s="314"/>
      <c r="E34" s="259" t="s">
        <v>96</v>
      </c>
      <c r="F34" s="259"/>
      <c r="G34" s="259"/>
      <c r="H34" s="297" t="s">
        <v>97</v>
      </c>
      <c r="I34" s="297"/>
      <c r="J34" s="297"/>
      <c r="K34" s="297"/>
      <c r="L34" s="297"/>
      <c r="R34" s="39" t="s">
        <v>1</v>
      </c>
    </row>
    <row r="35" spans="2:18" ht="50.1" customHeight="1" x14ac:dyDescent="0.25">
      <c r="B35" s="312"/>
      <c r="C35" s="315"/>
      <c r="D35" s="316"/>
      <c r="E35" s="260" t="s">
        <v>98</v>
      </c>
      <c r="F35" s="261"/>
      <c r="G35" s="77" t="s">
        <v>99</v>
      </c>
      <c r="H35" s="298" t="s">
        <v>100</v>
      </c>
      <c r="I35" s="298"/>
      <c r="J35" s="298"/>
      <c r="K35" s="79" t="s">
        <v>182</v>
      </c>
      <c r="L35" s="79" t="s">
        <v>101</v>
      </c>
      <c r="R35" s="39" t="s">
        <v>163</v>
      </c>
    </row>
    <row r="36" spans="2:18" ht="39.950000000000003" customHeight="1" x14ac:dyDescent="0.25">
      <c r="B36" s="80">
        <v>1</v>
      </c>
      <c r="C36" s="242" t="s">
        <v>102</v>
      </c>
      <c r="D36" s="243"/>
      <c r="E36" s="237"/>
      <c r="F36" s="253"/>
      <c r="G36" s="2"/>
      <c r="H36" s="285"/>
      <c r="I36" s="285"/>
      <c r="J36" s="285"/>
      <c r="K36" s="23"/>
      <c r="L36" s="81"/>
      <c r="M36" s="307" t="s">
        <v>174</v>
      </c>
      <c r="N36" s="308"/>
      <c r="O36" s="308"/>
      <c r="P36" s="82"/>
      <c r="R36" s="39" t="s">
        <v>164</v>
      </c>
    </row>
    <row r="37" spans="2:18" ht="39.950000000000003" customHeight="1" x14ac:dyDescent="0.25">
      <c r="B37" s="80">
        <v>2</v>
      </c>
      <c r="C37" s="242" t="s">
        <v>162</v>
      </c>
      <c r="D37" s="243"/>
      <c r="E37" s="237"/>
      <c r="F37" s="253"/>
      <c r="G37" s="2"/>
      <c r="H37" s="285"/>
      <c r="I37" s="285"/>
      <c r="J37" s="285"/>
      <c r="K37" s="3"/>
      <c r="L37" s="79"/>
      <c r="M37" s="307"/>
      <c r="N37" s="308"/>
      <c r="O37" s="308"/>
      <c r="P37" s="82"/>
    </row>
    <row r="38" spans="2:18" ht="39.950000000000003" customHeight="1" x14ac:dyDescent="0.25">
      <c r="B38" s="80">
        <v>3</v>
      </c>
      <c r="C38" s="242" t="s">
        <v>103</v>
      </c>
      <c r="D38" s="243"/>
      <c r="E38" s="237"/>
      <c r="F38" s="253"/>
      <c r="G38" s="2"/>
      <c r="H38" s="285"/>
      <c r="I38" s="285"/>
      <c r="J38" s="285"/>
      <c r="K38" s="3"/>
      <c r="L38" s="79"/>
      <c r="M38" s="307"/>
      <c r="N38" s="308"/>
      <c r="O38" s="308"/>
      <c r="P38" s="82"/>
    </row>
    <row r="39" spans="2:18" ht="39.950000000000003" customHeight="1" x14ac:dyDescent="0.25">
      <c r="B39" s="80">
        <v>4</v>
      </c>
      <c r="C39" s="242" t="s">
        <v>104</v>
      </c>
      <c r="D39" s="243"/>
      <c r="E39" s="237"/>
      <c r="F39" s="253"/>
      <c r="G39" s="2"/>
      <c r="H39" s="285"/>
      <c r="I39" s="285"/>
      <c r="J39" s="285"/>
      <c r="K39" s="3"/>
      <c r="L39" s="79"/>
      <c r="M39" s="307"/>
      <c r="N39" s="308"/>
      <c r="O39" s="308"/>
      <c r="P39" s="82"/>
    </row>
    <row r="40" spans="2:18" ht="39.950000000000003" customHeight="1" x14ac:dyDescent="0.25">
      <c r="B40" s="80">
        <v>5</v>
      </c>
      <c r="C40" s="242" t="s">
        <v>105</v>
      </c>
      <c r="D40" s="243"/>
      <c r="E40" s="237"/>
      <c r="F40" s="253"/>
      <c r="G40" s="2"/>
      <c r="H40" s="285"/>
      <c r="I40" s="285"/>
      <c r="J40" s="285"/>
      <c r="K40" s="25"/>
      <c r="L40" s="83"/>
      <c r="M40" s="307"/>
      <c r="N40" s="308"/>
      <c r="O40" s="308"/>
      <c r="P40" s="82"/>
    </row>
    <row r="41" spans="2:18" ht="39.950000000000003" customHeight="1" x14ac:dyDescent="0.25">
      <c r="B41" s="80">
        <v>6</v>
      </c>
      <c r="C41" s="242" t="s">
        <v>106</v>
      </c>
      <c r="D41" s="243"/>
      <c r="E41" s="237"/>
      <c r="F41" s="253"/>
      <c r="G41" s="2"/>
      <c r="H41" s="246"/>
      <c r="I41" s="246"/>
      <c r="J41" s="246"/>
      <c r="K41" s="246"/>
      <c r="L41" s="246"/>
    </row>
    <row r="42" spans="2:18" ht="39.950000000000003" customHeight="1" x14ac:dyDescent="0.25">
      <c r="B42" s="80">
        <v>7</v>
      </c>
      <c r="C42" s="242" t="s">
        <v>107</v>
      </c>
      <c r="D42" s="243"/>
      <c r="E42" s="237"/>
      <c r="F42" s="253"/>
      <c r="G42" s="2"/>
      <c r="H42" s="246"/>
      <c r="I42" s="246"/>
      <c r="J42" s="246"/>
      <c r="K42" s="246"/>
      <c r="L42" s="246"/>
    </row>
    <row r="43" spans="2:18" ht="39.950000000000003" customHeight="1" x14ac:dyDescent="0.25">
      <c r="B43" s="80">
        <v>8</v>
      </c>
      <c r="C43" s="289" t="s">
        <v>108</v>
      </c>
      <c r="D43" s="289"/>
      <c r="E43" s="237"/>
      <c r="F43" s="253"/>
      <c r="G43" s="2"/>
      <c r="H43" s="246"/>
      <c r="I43" s="246"/>
      <c r="J43" s="246"/>
      <c r="K43" s="246"/>
      <c r="L43" s="246"/>
    </row>
    <row r="44" spans="2:18" ht="39.950000000000003" customHeight="1" x14ac:dyDescent="0.25">
      <c r="B44" s="80">
        <v>9</v>
      </c>
      <c r="C44" s="289" t="s">
        <v>158</v>
      </c>
      <c r="D44" s="289"/>
      <c r="E44" s="237"/>
      <c r="F44" s="253"/>
      <c r="G44" s="2"/>
      <c r="H44" s="246"/>
      <c r="I44" s="246"/>
      <c r="J44" s="246"/>
      <c r="K44" s="246"/>
      <c r="L44" s="246"/>
    </row>
    <row r="45" spans="2:18" ht="39.950000000000003" customHeight="1" x14ac:dyDescent="0.25">
      <c r="B45" s="84">
        <v>10</v>
      </c>
      <c r="C45" s="280" t="s">
        <v>154</v>
      </c>
      <c r="D45" s="280"/>
      <c r="E45" s="237"/>
      <c r="F45" s="253"/>
      <c r="G45" s="2"/>
      <c r="H45" s="246"/>
      <c r="I45" s="246"/>
      <c r="J45" s="246"/>
      <c r="K45" s="246"/>
      <c r="L45" s="246"/>
    </row>
    <row r="46" spans="2:18" ht="39.950000000000003" customHeight="1" x14ac:dyDescent="0.25">
      <c r="B46" s="80">
        <v>11</v>
      </c>
      <c r="C46" s="247" t="s">
        <v>165</v>
      </c>
      <c r="D46" s="248"/>
      <c r="E46" s="242" t="s">
        <v>109</v>
      </c>
      <c r="F46" s="243"/>
      <c r="G46" s="2"/>
      <c r="H46" s="246"/>
      <c r="I46" s="246"/>
      <c r="J46" s="246"/>
      <c r="K46" s="85" t="s">
        <v>110</v>
      </c>
      <c r="L46" s="3"/>
      <c r="M46" s="86" t="s">
        <v>24</v>
      </c>
    </row>
    <row r="47" spans="2:18" ht="39.950000000000003" customHeight="1" x14ac:dyDescent="0.25">
      <c r="B47" s="80">
        <v>12</v>
      </c>
      <c r="C47" s="249"/>
      <c r="D47" s="250"/>
      <c r="E47" s="242" t="s">
        <v>111</v>
      </c>
      <c r="F47" s="243"/>
      <c r="G47" s="2"/>
      <c r="H47" s="246"/>
      <c r="I47" s="246"/>
      <c r="J47" s="246"/>
      <c r="K47" s="85" t="s">
        <v>112</v>
      </c>
      <c r="L47" s="3"/>
      <c r="M47" s="86" t="s">
        <v>9</v>
      </c>
    </row>
    <row r="48" spans="2:18" ht="39.950000000000003" customHeight="1" x14ac:dyDescent="0.25">
      <c r="B48" s="80">
        <v>13</v>
      </c>
      <c r="C48" s="249"/>
      <c r="D48" s="250"/>
      <c r="E48" s="242" t="s">
        <v>113</v>
      </c>
      <c r="F48" s="243"/>
      <c r="G48" s="2"/>
      <c r="H48" s="246"/>
      <c r="I48" s="246"/>
      <c r="J48" s="246"/>
      <c r="K48" s="87" t="s">
        <v>114</v>
      </c>
      <c r="L48" s="3"/>
      <c r="M48" s="86" t="s">
        <v>21</v>
      </c>
    </row>
    <row r="49" spans="2:17" ht="39.950000000000003" customHeight="1" x14ac:dyDescent="0.25">
      <c r="B49" s="80">
        <v>14</v>
      </c>
      <c r="C49" s="251"/>
      <c r="D49" s="252"/>
      <c r="E49" s="244" t="s">
        <v>115</v>
      </c>
      <c r="F49" s="245"/>
      <c r="G49" s="2"/>
      <c r="H49" s="246"/>
      <c r="I49" s="246"/>
      <c r="J49" s="246"/>
      <c r="K49" s="88" t="s">
        <v>197</v>
      </c>
      <c r="L49" s="10"/>
      <c r="M49" s="38" t="s">
        <v>198</v>
      </c>
    </row>
    <row r="50" spans="2:17" ht="39.950000000000003" customHeight="1" x14ac:dyDescent="0.25">
      <c r="B50" s="80">
        <v>15</v>
      </c>
      <c r="C50" s="242" t="s">
        <v>179</v>
      </c>
      <c r="D50" s="254"/>
      <c r="E50" s="254"/>
      <c r="F50" s="243"/>
      <c r="G50" s="2"/>
      <c r="H50" s="237"/>
      <c r="I50" s="238"/>
      <c r="J50" s="253"/>
      <c r="K50" s="88" t="s">
        <v>181</v>
      </c>
      <c r="L50" s="19"/>
      <c r="M50" s="290" t="s">
        <v>180</v>
      </c>
      <c r="N50" s="291"/>
      <c r="O50" s="291"/>
      <c r="P50" s="291"/>
      <c r="Q50" s="291"/>
    </row>
    <row r="51" spans="2:17" ht="24.95" customHeight="1" x14ac:dyDescent="0.25">
      <c r="B51" s="286" t="s">
        <v>183</v>
      </c>
      <c r="C51" s="286"/>
      <c r="D51" s="286"/>
      <c r="E51" s="286"/>
      <c r="F51" s="286"/>
      <c r="G51" s="286"/>
      <c r="H51" s="286"/>
      <c r="I51" s="286"/>
      <c r="J51" s="286"/>
      <c r="K51" s="286"/>
      <c r="L51" s="286"/>
      <c r="M51" s="38"/>
    </row>
    <row r="52" spans="2:17" ht="39.950000000000003" customHeight="1" x14ac:dyDescent="0.25">
      <c r="B52" s="89" t="s">
        <v>39</v>
      </c>
      <c r="C52" s="240" t="s">
        <v>116</v>
      </c>
      <c r="D52" s="240"/>
      <c r="E52" s="240"/>
      <c r="F52" s="240"/>
      <c r="G52" s="90" t="s">
        <v>117</v>
      </c>
      <c r="H52" s="240" t="s">
        <v>118</v>
      </c>
      <c r="I52" s="240"/>
      <c r="J52" s="240"/>
      <c r="K52" s="240"/>
      <c r="L52" s="240"/>
      <c r="M52" s="38"/>
    </row>
    <row r="53" spans="2:17" ht="39.950000000000003" customHeight="1" x14ac:dyDescent="0.25">
      <c r="B53" s="91">
        <v>16</v>
      </c>
      <c r="C53" s="239" t="s">
        <v>201</v>
      </c>
      <c r="D53" s="239"/>
      <c r="E53" s="239"/>
      <c r="F53" s="239"/>
      <c r="G53" s="4"/>
      <c r="H53" s="241"/>
      <c r="I53" s="241"/>
      <c r="J53" s="241"/>
      <c r="K53" s="241"/>
      <c r="L53" s="241"/>
      <c r="M53" s="255"/>
      <c r="N53" s="256"/>
    </row>
    <row r="54" spans="2:17" ht="24.95" customHeight="1" x14ac:dyDescent="0.25">
      <c r="B54" s="287" t="s">
        <v>119</v>
      </c>
      <c r="C54" s="287"/>
      <c r="D54" s="287"/>
      <c r="E54" s="287"/>
      <c r="F54" s="287"/>
      <c r="G54" s="287"/>
      <c r="H54" s="287"/>
      <c r="I54" s="287"/>
      <c r="J54" s="288" t="s">
        <v>166</v>
      </c>
      <c r="K54" s="288"/>
      <c r="L54" s="288"/>
    </row>
    <row r="55" spans="2:17" ht="24.95" customHeight="1" x14ac:dyDescent="0.25">
      <c r="B55" s="287"/>
      <c r="C55" s="287"/>
      <c r="D55" s="287"/>
      <c r="E55" s="287"/>
      <c r="F55" s="287"/>
      <c r="G55" s="287"/>
      <c r="H55" s="287"/>
      <c r="I55" s="287"/>
      <c r="J55" s="288"/>
      <c r="K55" s="288"/>
      <c r="L55" s="288"/>
    </row>
    <row r="56" spans="2:17" ht="24.95" customHeight="1" x14ac:dyDescent="0.25">
      <c r="B56" s="287"/>
      <c r="C56" s="287"/>
      <c r="D56" s="287"/>
      <c r="E56" s="287"/>
      <c r="F56" s="287"/>
      <c r="G56" s="287"/>
      <c r="H56" s="287"/>
      <c r="I56" s="287"/>
      <c r="J56" s="288"/>
      <c r="K56" s="288"/>
      <c r="L56" s="288"/>
    </row>
    <row r="57" spans="2:17" ht="63.75" customHeight="1" x14ac:dyDescent="0.25">
      <c r="B57" s="199" t="s">
        <v>167</v>
      </c>
      <c r="C57" s="199"/>
      <c r="D57" s="199"/>
      <c r="E57" s="199"/>
      <c r="F57" s="199"/>
      <c r="G57" s="199"/>
      <c r="H57" s="199"/>
      <c r="I57" s="199"/>
      <c r="J57" s="199"/>
      <c r="K57" s="199"/>
      <c r="L57" s="199"/>
    </row>
    <row r="58" spans="2:17" ht="24.95" customHeight="1" x14ac:dyDescent="0.25">
      <c r="B58" s="92"/>
      <c r="C58" s="92"/>
      <c r="D58" s="92"/>
      <c r="E58" s="92"/>
      <c r="F58" s="92"/>
      <c r="G58" s="92"/>
      <c r="H58" s="92"/>
      <c r="I58" s="92"/>
      <c r="J58" s="92"/>
      <c r="K58" s="92"/>
      <c r="L58" s="92"/>
    </row>
    <row r="59" spans="2:17" ht="24.95" customHeight="1" x14ac:dyDescent="0.25">
      <c r="B59" s="92"/>
      <c r="C59" s="92"/>
      <c r="D59" s="92"/>
      <c r="E59" s="92"/>
      <c r="F59" s="92"/>
      <c r="G59" s="92"/>
      <c r="H59" s="92"/>
      <c r="I59" s="92"/>
      <c r="J59" s="92"/>
      <c r="K59" s="92"/>
      <c r="L59" s="92"/>
    </row>
    <row r="60" spans="2:17" ht="24.95" customHeight="1" x14ac:dyDescent="0.25">
      <c r="B60" s="92"/>
      <c r="C60" s="92"/>
      <c r="D60" s="92"/>
      <c r="E60" s="92"/>
      <c r="F60" s="92"/>
      <c r="G60" s="92"/>
      <c r="H60" s="92"/>
      <c r="I60" s="92"/>
      <c r="J60" s="92"/>
      <c r="K60" s="92"/>
      <c r="L60" s="92"/>
    </row>
    <row r="61" spans="2:17" ht="24.95" customHeight="1" x14ac:dyDescent="0.25">
      <c r="B61" s="92"/>
      <c r="C61" s="92"/>
      <c r="D61" s="92"/>
      <c r="E61" s="92"/>
      <c r="F61" s="92"/>
      <c r="G61" s="92"/>
      <c r="H61" s="92"/>
      <c r="I61" s="92"/>
      <c r="J61" s="92"/>
      <c r="K61" s="92"/>
      <c r="L61" s="92"/>
    </row>
    <row r="62" spans="2:17" ht="24.95" customHeight="1" x14ac:dyDescent="0.25"/>
    <row r="63" spans="2:17" ht="24.95" customHeight="1" x14ac:dyDescent="0.25"/>
    <row r="64" spans="2:17" ht="24.95" customHeight="1" x14ac:dyDescent="0.25"/>
    <row r="65" customFormat="1" ht="24.95" customHeight="1" x14ac:dyDescent="0.25"/>
    <row r="66" customFormat="1" ht="24.95" customHeight="1" x14ac:dyDescent="0.25"/>
    <row r="67" customFormat="1" ht="24.95" customHeight="1" x14ac:dyDescent="0.25"/>
    <row r="68" customFormat="1" ht="24.95" customHeight="1" x14ac:dyDescent="0.25"/>
    <row r="69" customFormat="1" ht="24.95" customHeight="1" x14ac:dyDescent="0.25"/>
    <row r="70" customFormat="1" ht="24.95" customHeight="1" x14ac:dyDescent="0.25"/>
    <row r="71" customFormat="1" ht="24.95" customHeight="1" x14ac:dyDescent="0.25"/>
    <row r="72" customFormat="1" ht="24.95" customHeight="1" x14ac:dyDescent="0.25"/>
    <row r="73" customFormat="1" ht="24.95" customHeight="1" x14ac:dyDescent="0.25"/>
    <row r="74" customFormat="1" ht="24.95" customHeight="1" x14ac:dyDescent="0.25"/>
    <row r="75" customFormat="1" ht="24.95" customHeight="1" x14ac:dyDescent="0.25"/>
    <row r="76" customFormat="1" ht="24.95" customHeight="1" x14ac:dyDescent="0.25"/>
    <row r="77" customFormat="1" ht="24.95" customHeight="1" x14ac:dyDescent="0.25"/>
    <row r="78" customFormat="1" ht="24.95" customHeight="1" x14ac:dyDescent="0.25"/>
    <row r="79" customFormat="1" ht="24.95" customHeight="1" x14ac:dyDescent="0.25"/>
    <row r="80" customFormat="1" ht="24.95" customHeight="1" x14ac:dyDescent="0.25"/>
    <row r="81" customFormat="1" ht="24.95" customHeight="1" x14ac:dyDescent="0.25"/>
    <row r="82" customFormat="1" ht="24.95" customHeight="1" x14ac:dyDescent="0.25"/>
    <row r="83" customFormat="1" ht="24.95" customHeight="1" x14ac:dyDescent="0.25"/>
    <row r="84" customFormat="1" ht="24.95" customHeight="1" x14ac:dyDescent="0.25"/>
    <row r="85" customFormat="1" ht="24.95" customHeight="1" x14ac:dyDescent="0.25"/>
    <row r="86" customFormat="1" ht="24.95" customHeight="1" x14ac:dyDescent="0.25"/>
    <row r="87" customFormat="1" ht="24.95" customHeight="1" x14ac:dyDescent="0.25"/>
    <row r="88" customFormat="1" ht="24.95" customHeight="1" x14ac:dyDescent="0.25"/>
    <row r="89" customFormat="1" ht="24.95" customHeight="1" x14ac:dyDescent="0.25"/>
    <row r="90" customFormat="1" ht="24.95" customHeight="1" x14ac:dyDescent="0.25"/>
    <row r="91" customFormat="1" ht="24.95" customHeight="1" x14ac:dyDescent="0.25"/>
    <row r="92" customFormat="1" ht="24.95" customHeight="1" x14ac:dyDescent="0.25"/>
    <row r="93" customFormat="1" ht="24.95" customHeight="1" x14ac:dyDescent="0.25"/>
    <row r="94" customFormat="1" ht="24.95" customHeight="1" x14ac:dyDescent="0.25"/>
    <row r="95" customFormat="1" ht="24.95" customHeight="1" x14ac:dyDescent="0.25"/>
    <row r="96" customFormat="1" ht="24.95" customHeight="1" x14ac:dyDescent="0.25"/>
    <row r="97" customFormat="1" ht="24.95" customHeight="1" x14ac:dyDescent="0.25"/>
    <row r="98" customFormat="1" ht="24.95" customHeight="1" x14ac:dyDescent="0.25"/>
    <row r="99" customFormat="1" ht="24.95" customHeight="1" x14ac:dyDescent="0.25"/>
    <row r="100" customFormat="1" ht="24.95" customHeight="1" x14ac:dyDescent="0.25"/>
    <row r="101" customFormat="1" ht="24.95" customHeight="1" x14ac:dyDescent="0.25"/>
    <row r="102" customFormat="1" ht="24.95" customHeight="1" x14ac:dyDescent="0.25"/>
    <row r="103" customFormat="1" ht="24.95" customHeight="1" x14ac:dyDescent="0.25"/>
    <row r="104" customFormat="1" ht="24.95" customHeight="1" x14ac:dyDescent="0.25"/>
    <row r="105" customFormat="1" ht="24.95" customHeight="1" x14ac:dyDescent="0.25"/>
    <row r="106" customFormat="1" ht="24.95" customHeight="1" x14ac:dyDescent="0.25"/>
    <row r="107" customFormat="1" ht="24.95" customHeight="1" x14ac:dyDescent="0.25"/>
    <row r="108" customFormat="1" ht="24.95" customHeight="1" x14ac:dyDescent="0.25"/>
    <row r="109" customFormat="1" ht="24.95" customHeight="1" x14ac:dyDescent="0.25"/>
    <row r="110" customFormat="1" ht="24.95" customHeight="1" x14ac:dyDescent="0.25"/>
    <row r="111" customFormat="1" ht="24.95" customHeight="1" x14ac:dyDescent="0.25"/>
    <row r="112" customFormat="1" ht="24.95" customHeight="1" x14ac:dyDescent="0.25"/>
    <row r="113" customFormat="1" ht="24.95" customHeight="1" x14ac:dyDescent="0.25"/>
    <row r="114" customFormat="1" ht="24.95" customHeight="1" x14ac:dyDescent="0.25"/>
    <row r="115" customFormat="1" ht="24.95" customHeight="1" x14ac:dyDescent="0.25"/>
    <row r="116" customFormat="1" ht="24.95" customHeight="1" x14ac:dyDescent="0.25"/>
    <row r="117" customFormat="1" ht="24.95" customHeight="1" x14ac:dyDescent="0.25"/>
    <row r="118" customFormat="1" ht="24.95" customHeight="1" x14ac:dyDescent="0.25"/>
    <row r="119" customFormat="1" ht="24.95" customHeight="1" x14ac:dyDescent="0.25"/>
    <row r="120" customFormat="1" ht="24.95" customHeight="1" x14ac:dyDescent="0.25"/>
    <row r="121" customFormat="1" ht="24.95" customHeight="1" x14ac:dyDescent="0.25"/>
    <row r="122" customFormat="1" ht="24.95" customHeight="1" x14ac:dyDescent="0.25"/>
    <row r="123" customFormat="1" ht="24.95" customHeight="1" x14ac:dyDescent="0.25"/>
    <row r="124" customFormat="1" ht="24.95" customHeight="1" x14ac:dyDescent="0.25"/>
    <row r="125" customFormat="1" ht="24.95" customHeight="1" x14ac:dyDescent="0.25"/>
    <row r="126" customFormat="1" ht="24.95" customHeight="1" x14ac:dyDescent="0.25"/>
    <row r="127" customFormat="1" ht="24.95" customHeight="1" x14ac:dyDescent="0.25"/>
    <row r="128" customFormat="1" ht="24.95" customHeight="1" x14ac:dyDescent="0.25"/>
    <row r="129" customFormat="1" ht="24.95" customHeight="1" x14ac:dyDescent="0.25"/>
    <row r="130" customFormat="1" ht="24.95" customHeight="1" x14ac:dyDescent="0.25"/>
    <row r="131" customFormat="1" ht="24.95" customHeight="1" x14ac:dyDescent="0.25"/>
    <row r="132" customFormat="1" ht="24.95" customHeight="1" x14ac:dyDescent="0.25"/>
    <row r="133" customFormat="1" ht="24.95" customHeight="1" x14ac:dyDescent="0.25"/>
    <row r="134" customFormat="1" ht="24.95" customHeight="1" x14ac:dyDescent="0.25"/>
    <row r="135" customFormat="1" ht="24.95" customHeight="1" x14ac:dyDescent="0.25"/>
    <row r="136" customFormat="1" ht="24.95" customHeight="1" x14ac:dyDescent="0.25"/>
    <row r="137" customFormat="1" ht="24.95" customHeight="1" x14ac:dyDescent="0.25"/>
    <row r="138" customFormat="1" ht="24.95" customHeight="1" x14ac:dyDescent="0.25"/>
    <row r="139" customFormat="1" ht="24.95" customHeight="1" x14ac:dyDescent="0.25"/>
    <row r="140" customFormat="1" ht="24.95" customHeight="1" x14ac:dyDescent="0.25"/>
    <row r="141" customFormat="1" ht="24.95" customHeight="1" x14ac:dyDescent="0.25"/>
    <row r="142" customFormat="1" ht="24.95" customHeight="1" x14ac:dyDescent="0.25"/>
    <row r="143" customFormat="1" ht="24.95" customHeight="1" x14ac:dyDescent="0.25"/>
    <row r="144" customFormat="1" ht="24.95" customHeight="1" x14ac:dyDescent="0.25"/>
    <row r="145" customFormat="1" ht="24.95" customHeight="1" x14ac:dyDescent="0.25"/>
    <row r="146" customFormat="1" ht="24.95" customHeight="1" x14ac:dyDescent="0.25"/>
    <row r="147" customFormat="1" ht="24.95" customHeight="1" x14ac:dyDescent="0.25"/>
    <row r="148" customFormat="1" ht="24.95" customHeight="1" x14ac:dyDescent="0.25"/>
    <row r="149" customFormat="1" ht="24.95" customHeight="1" x14ac:dyDescent="0.25"/>
    <row r="150" customFormat="1" ht="24.95" customHeight="1" x14ac:dyDescent="0.25"/>
    <row r="151" customFormat="1" ht="24.95" customHeight="1" x14ac:dyDescent="0.25"/>
    <row r="152" customFormat="1" ht="24.95" customHeight="1" x14ac:dyDescent="0.25"/>
    <row r="153" customFormat="1" ht="24.95" customHeight="1" x14ac:dyDescent="0.25"/>
    <row r="154" customFormat="1" ht="24.95" customHeight="1" x14ac:dyDescent="0.25"/>
  </sheetData>
  <sheetProtection algorithmName="SHA-512" hashValue="P6mTiNp6F9io3vXKiBUDRWmj777X2dRv2h5Hgxq9uNvbNjxLmfNRCTg1Kn1iJilDqxOabeEggVIDRZG7aawuOw==" saltValue="mv+PDuXT9SDoXshF/SvDKQ==" spinCount="100000" sheet="1" objects="1" formatColumns="0" formatRows="0"/>
  <mergeCells count="107">
    <mergeCell ref="B2:C2"/>
    <mergeCell ref="D2:L2"/>
    <mergeCell ref="B3:L3"/>
    <mergeCell ref="B4:L4"/>
    <mergeCell ref="B5:D5"/>
    <mergeCell ref="E5:L5"/>
    <mergeCell ref="B9:C9"/>
    <mergeCell ref="E9:F9"/>
    <mergeCell ref="G9:L9"/>
    <mergeCell ref="M9:Q9"/>
    <mergeCell ref="B10:C10"/>
    <mergeCell ref="G10:L10"/>
    <mergeCell ref="M10:Q10"/>
    <mergeCell ref="M5:Q8"/>
    <mergeCell ref="B6:D6"/>
    <mergeCell ref="E6:H6"/>
    <mergeCell ref="B7:C7"/>
    <mergeCell ref="E7:F7"/>
    <mergeCell ref="I7:J7"/>
    <mergeCell ref="B8:C8"/>
    <mergeCell ref="E8:F8"/>
    <mergeCell ref="I8:J8"/>
    <mergeCell ref="B23:F23"/>
    <mergeCell ref="H23:K23"/>
    <mergeCell ref="B24:F24"/>
    <mergeCell ref="H24:K24"/>
    <mergeCell ref="B25:F25"/>
    <mergeCell ref="H25:K25"/>
    <mergeCell ref="B11:L11"/>
    <mergeCell ref="M11:Q11"/>
    <mergeCell ref="C12:G12"/>
    <mergeCell ref="H12:L12"/>
    <mergeCell ref="M12:M13"/>
    <mergeCell ref="N12:P12"/>
    <mergeCell ref="Q12:Q17"/>
    <mergeCell ref="B29:L29"/>
    <mergeCell ref="B30:D30"/>
    <mergeCell ref="G30:J30"/>
    <mergeCell ref="B31:D31"/>
    <mergeCell ref="G31:J31"/>
    <mergeCell ref="B32:D32"/>
    <mergeCell ref="G32:J32"/>
    <mergeCell ref="B26:F26"/>
    <mergeCell ref="H26:K26"/>
    <mergeCell ref="B27:F27"/>
    <mergeCell ref="H27:K27"/>
    <mergeCell ref="B28:F28"/>
    <mergeCell ref="H28:K28"/>
    <mergeCell ref="M36:O40"/>
    <mergeCell ref="C37:D37"/>
    <mergeCell ref="E37:F37"/>
    <mergeCell ref="H37:J37"/>
    <mergeCell ref="C38:D38"/>
    <mergeCell ref="E38:F38"/>
    <mergeCell ref="H38:J38"/>
    <mergeCell ref="B33:L33"/>
    <mergeCell ref="B34:B35"/>
    <mergeCell ref="C34:D35"/>
    <mergeCell ref="E34:G34"/>
    <mergeCell ref="H34:L34"/>
    <mergeCell ref="E35:F35"/>
    <mergeCell ref="H35:J35"/>
    <mergeCell ref="C39:D39"/>
    <mergeCell ref="E39:F39"/>
    <mergeCell ref="H39:J39"/>
    <mergeCell ref="C40:D40"/>
    <mergeCell ref="E40:F40"/>
    <mergeCell ref="H40:J40"/>
    <mergeCell ref="C36:D36"/>
    <mergeCell ref="E36:F36"/>
    <mergeCell ref="H36:J36"/>
    <mergeCell ref="C43:D43"/>
    <mergeCell ref="E43:F43"/>
    <mergeCell ref="H43:L43"/>
    <mergeCell ref="C44:D44"/>
    <mergeCell ref="E44:F44"/>
    <mergeCell ref="H44:L44"/>
    <mergeCell ref="C41:D41"/>
    <mergeCell ref="E41:F41"/>
    <mergeCell ref="H41:L41"/>
    <mergeCell ref="C42:D42"/>
    <mergeCell ref="E42:F42"/>
    <mergeCell ref="H42:L42"/>
    <mergeCell ref="C45:D45"/>
    <mergeCell ref="E45:F45"/>
    <mergeCell ref="H45:L45"/>
    <mergeCell ref="C46:D49"/>
    <mergeCell ref="E46:F46"/>
    <mergeCell ref="H46:J46"/>
    <mergeCell ref="E47:F47"/>
    <mergeCell ref="H47:J47"/>
    <mergeCell ref="E48:F48"/>
    <mergeCell ref="H48:J48"/>
    <mergeCell ref="B57:L57"/>
    <mergeCell ref="C52:F52"/>
    <mergeCell ref="H52:L52"/>
    <mergeCell ref="C53:F53"/>
    <mergeCell ref="H53:L53"/>
    <mergeCell ref="M53:N53"/>
    <mergeCell ref="B54:I56"/>
    <mergeCell ref="J54:L56"/>
    <mergeCell ref="E49:F49"/>
    <mergeCell ref="H49:J49"/>
    <mergeCell ref="C50:F50"/>
    <mergeCell ref="H50:J50"/>
    <mergeCell ref="M50:Q50"/>
    <mergeCell ref="B51:L51"/>
  </mergeCells>
  <conditionalFormatting sqref="D8">
    <cfRule type="cellIs" dxfId="95" priority="1" operator="equal">
      <formula>"TAK"</formula>
    </cfRule>
    <cfRule type="cellIs" dxfId="94" priority="2" operator="equal">
      <formula>"NIE"</formula>
    </cfRule>
  </conditionalFormatting>
  <conditionalFormatting sqref="E9 G9">
    <cfRule type="expression" dxfId="93" priority="22">
      <formula>#REF!="NIE"</formula>
    </cfRule>
  </conditionalFormatting>
  <conditionalFormatting sqref="E9:L9">
    <cfRule type="expression" dxfId="92" priority="17">
      <formula>$D$9="NIE"</formula>
    </cfRule>
  </conditionalFormatting>
  <conditionalFormatting sqref="H53">
    <cfRule type="expression" dxfId="91" priority="23">
      <formula>G53="NIE"</formula>
    </cfRule>
  </conditionalFormatting>
  <conditionalFormatting sqref="H36:L36">
    <cfRule type="expression" dxfId="90" priority="16">
      <formula>C36="NIE"</formula>
    </cfRule>
    <cfRule type="expression" dxfId="89" priority="19">
      <formula>$G$36="NIE"</formula>
    </cfRule>
    <cfRule type="expression" dxfId="88" priority="20">
      <formula>$G$36</formula>
    </cfRule>
    <cfRule type="expression" dxfId="87" priority="21">
      <formula>"$G$36=NIE"</formula>
    </cfRule>
  </conditionalFormatting>
  <conditionalFormatting sqref="H37:L37">
    <cfRule type="expression" dxfId="86" priority="15">
      <formula>$G$37="NIE"</formula>
    </cfRule>
  </conditionalFormatting>
  <conditionalFormatting sqref="H38:L38">
    <cfRule type="expression" dxfId="85" priority="14">
      <formula>$G$38="NIE"</formula>
    </cfRule>
  </conditionalFormatting>
  <conditionalFormatting sqref="H39:L39">
    <cfRule type="expression" dxfId="84" priority="13">
      <formula>$G$39="NIE"</formula>
    </cfRule>
  </conditionalFormatting>
  <conditionalFormatting sqref="H40:L40">
    <cfRule type="expression" dxfId="83" priority="12">
      <formula>$G$40="NIE"</formula>
    </cfRule>
  </conditionalFormatting>
  <conditionalFormatting sqref="H41:L41">
    <cfRule type="expression" dxfId="82" priority="11">
      <formula>$G$41="NIE"</formula>
    </cfRule>
  </conditionalFormatting>
  <conditionalFormatting sqref="H42:L42">
    <cfRule type="expression" dxfId="81" priority="10">
      <formula>$G$42="NIE"</formula>
    </cfRule>
  </conditionalFormatting>
  <conditionalFormatting sqref="H43:L43">
    <cfRule type="expression" dxfId="80" priority="9">
      <formula>$G$43="NIE"</formula>
    </cfRule>
  </conditionalFormatting>
  <conditionalFormatting sqref="H44:L44">
    <cfRule type="expression" dxfId="79" priority="8">
      <formula>$G$44="NIE"</formula>
    </cfRule>
  </conditionalFormatting>
  <conditionalFormatting sqref="H45:L45">
    <cfRule type="expression" dxfId="78" priority="7">
      <formula>$G$45="NIE"</formula>
    </cfRule>
  </conditionalFormatting>
  <conditionalFormatting sqref="H46:L46">
    <cfRule type="expression" dxfId="77" priority="18">
      <formula>$G$46="NIE"</formula>
    </cfRule>
  </conditionalFormatting>
  <conditionalFormatting sqref="H47:L47">
    <cfRule type="expression" dxfId="76" priority="6">
      <formula>$G$47="NIE"</formula>
    </cfRule>
  </conditionalFormatting>
  <conditionalFormatting sqref="H48:L48">
    <cfRule type="expression" dxfId="75" priority="5">
      <formula>$G$48="NIE"</formula>
    </cfRule>
  </conditionalFormatting>
  <conditionalFormatting sqref="H49:L49">
    <cfRule type="expression" dxfId="74" priority="4">
      <formula>$G$49="NIE"</formula>
    </cfRule>
  </conditionalFormatting>
  <conditionalFormatting sqref="H50:L50">
    <cfRule type="expression" dxfId="73" priority="3">
      <formula>$G$50="NIE"</formula>
    </cfRule>
  </conditionalFormatting>
  <conditionalFormatting sqref="K36:L36">
    <cfRule type="colorScale" priority="24">
      <colorScale>
        <cfvo type="formula" val="&quot;TAK&quot;"/>
        <cfvo type="formula" val="&quot;NIE&quot;"/>
        <color theme="0"/>
        <color theme="0" tint="-0.34998626667073579"/>
      </colorScale>
    </cfRule>
    <cfRule type="expression" dxfId="72" priority="25">
      <formula>$G36="NIE"</formula>
    </cfRule>
  </conditionalFormatting>
  <dataValidations count="2">
    <dataValidation type="list" allowBlank="1" showInputMessage="1" showErrorMessage="1" sqref="G53 D8:D9 G36:G50" xr:uid="{AD2B8810-7A04-45F9-8A1C-928F6A1F8785}">
      <formula1>$R$33:$R$34</formula1>
    </dataValidation>
    <dataValidation type="list" allowBlank="1" showInputMessage="1" showErrorMessage="1" sqref="L36:L40" xr:uid="{D6F4760E-E550-4C49-B1B4-1A26120B9825}">
      <formula1>$R$35:$R$36</formula1>
    </dataValidation>
  </dataValidations>
  <pageMargins left="0.7" right="0.7" top="0.75" bottom="0.75" header="0.3" footer="0.3"/>
  <pageSetup paperSize="9" scale="48" fitToHeight="0" orientation="portrait" horizontalDpi="1200" verticalDpi="1200" r:id="rId1"/>
  <rowBreaks count="1" manualBreakCount="1">
    <brk id="50" min="1" max="11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EA64E-DD42-4753-9E9A-9B895698D81E}">
  <sheetPr>
    <pageSetUpPr fitToPage="1"/>
  </sheetPr>
  <dimension ref="B2:R154"/>
  <sheetViews>
    <sheetView view="pageBreakPreview" zoomScale="75" zoomScaleNormal="100" zoomScaleSheetLayoutView="75" workbookViewId="0">
      <selection activeCell="H58" sqref="H58"/>
    </sheetView>
  </sheetViews>
  <sheetFormatPr defaultRowHeight="15" x14ac:dyDescent="0.25"/>
  <cols>
    <col min="2" max="12" width="16.7109375" customWidth="1"/>
    <col min="13" max="16" width="15.7109375" customWidth="1"/>
    <col min="17" max="17" width="79" customWidth="1"/>
    <col min="18" max="18" width="68.7109375" customWidth="1"/>
  </cols>
  <sheetData>
    <row r="2" spans="2:18" ht="39.950000000000003" customHeight="1" x14ac:dyDescent="0.25">
      <c r="B2" s="301" t="str">
        <f>IF('1.StrTytułowa'!E8&lt;&gt;"",'1.StrTytułowa'!E8,"")</f>
        <v/>
      </c>
      <c r="C2" s="301"/>
      <c r="D2" s="302" t="str">
        <f>IF('1.StrTytułowa'!E7&lt;&gt;"",'1.StrTytułowa'!E7,"")</f>
        <v/>
      </c>
      <c r="E2" s="302"/>
      <c r="F2" s="302"/>
      <c r="G2" s="302"/>
      <c r="H2" s="302"/>
      <c r="I2" s="302"/>
      <c r="J2" s="302"/>
      <c r="K2" s="302"/>
      <c r="L2" s="302"/>
    </row>
    <row r="3" spans="2:18" ht="50.25" customHeight="1" x14ac:dyDescent="0.25">
      <c r="B3" s="303" t="s">
        <v>204</v>
      </c>
      <c r="C3" s="304"/>
      <c r="D3" s="304"/>
      <c r="E3" s="304"/>
      <c r="F3" s="304"/>
      <c r="G3" s="304"/>
      <c r="H3" s="304"/>
      <c r="I3" s="304"/>
      <c r="J3" s="304"/>
      <c r="K3" s="304"/>
      <c r="L3" s="305"/>
    </row>
    <row r="4" spans="2:18" ht="24.95" customHeight="1" x14ac:dyDescent="0.25">
      <c r="B4" s="306" t="s">
        <v>159</v>
      </c>
      <c r="C4" s="306"/>
      <c r="D4" s="306"/>
      <c r="E4" s="306"/>
      <c r="F4" s="306"/>
      <c r="G4" s="306"/>
      <c r="H4" s="306"/>
      <c r="I4" s="306"/>
      <c r="J4" s="306"/>
      <c r="K4" s="306"/>
      <c r="L4" s="306"/>
      <c r="M4" s="30"/>
      <c r="N4" s="31"/>
      <c r="O4" s="31"/>
      <c r="P4" s="31"/>
    </row>
    <row r="5" spans="2:18" ht="35.1" customHeight="1" x14ac:dyDescent="0.25">
      <c r="B5" s="289" t="s">
        <v>194</v>
      </c>
      <c r="C5" s="289"/>
      <c r="D5" s="289"/>
      <c r="E5" s="238"/>
      <c r="F5" s="238"/>
      <c r="G5" s="238"/>
      <c r="H5" s="238"/>
      <c r="I5" s="238"/>
      <c r="J5" s="238"/>
      <c r="K5" s="238"/>
      <c r="L5" s="253"/>
      <c r="M5" s="235" t="s">
        <v>200</v>
      </c>
      <c r="N5" s="236"/>
      <c r="O5" s="236"/>
      <c r="P5" s="236"/>
      <c r="Q5" s="236"/>
    </row>
    <row r="6" spans="2:18" ht="35.1" customHeight="1" x14ac:dyDescent="0.25">
      <c r="B6" s="242" t="s">
        <v>193</v>
      </c>
      <c r="C6" s="254"/>
      <c r="D6" s="243"/>
      <c r="E6" s="237"/>
      <c r="F6" s="238"/>
      <c r="G6" s="238"/>
      <c r="H6" s="238"/>
      <c r="I6" s="95" t="s">
        <v>202</v>
      </c>
      <c r="J6" s="94"/>
      <c r="K6" s="95" t="s">
        <v>203</v>
      </c>
      <c r="L6" s="93"/>
      <c r="M6" s="235"/>
      <c r="N6" s="236"/>
      <c r="O6" s="236"/>
      <c r="P6" s="236"/>
      <c r="Q6" s="236"/>
    </row>
    <row r="7" spans="2:18" ht="24.95" customHeight="1" x14ac:dyDescent="0.25">
      <c r="B7" s="281" t="s">
        <v>156</v>
      </c>
      <c r="C7" s="282"/>
      <c r="D7" s="28"/>
      <c r="E7" s="279" t="s">
        <v>47</v>
      </c>
      <c r="F7" s="279"/>
      <c r="G7" s="12"/>
      <c r="H7" s="36" t="s">
        <v>18</v>
      </c>
      <c r="I7" s="279" t="s">
        <v>155</v>
      </c>
      <c r="J7" s="279"/>
      <c r="K7" s="12"/>
      <c r="L7" s="36" t="s">
        <v>48</v>
      </c>
      <c r="M7" s="235"/>
      <c r="N7" s="236"/>
      <c r="O7" s="236"/>
      <c r="P7" s="236"/>
      <c r="Q7" s="236"/>
    </row>
    <row r="8" spans="2:18" ht="24.95" customHeight="1" x14ac:dyDescent="0.25">
      <c r="B8" s="242" t="s">
        <v>199</v>
      </c>
      <c r="C8" s="243"/>
      <c r="D8" s="33"/>
      <c r="E8" s="280" t="s">
        <v>49</v>
      </c>
      <c r="F8" s="280"/>
      <c r="G8" s="21"/>
      <c r="H8" s="37" t="s">
        <v>9</v>
      </c>
      <c r="I8" s="280" t="s">
        <v>50</v>
      </c>
      <c r="J8" s="280"/>
      <c r="K8" s="21"/>
      <c r="L8" s="37" t="s">
        <v>9</v>
      </c>
      <c r="M8" s="235"/>
      <c r="N8" s="236"/>
      <c r="O8" s="236"/>
      <c r="P8" s="236"/>
      <c r="Q8" s="236"/>
      <c r="R8" s="38"/>
    </row>
    <row r="9" spans="2:18" ht="24.95" customHeight="1" x14ac:dyDescent="0.25">
      <c r="B9" s="242" t="s">
        <v>157</v>
      </c>
      <c r="C9" s="243"/>
      <c r="D9" s="27"/>
      <c r="E9" s="283" t="s">
        <v>51</v>
      </c>
      <c r="F9" s="284"/>
      <c r="G9" s="237"/>
      <c r="H9" s="238"/>
      <c r="I9" s="238"/>
      <c r="J9" s="238"/>
      <c r="K9" s="238"/>
      <c r="L9" s="253"/>
      <c r="M9" s="299" t="s">
        <v>169</v>
      </c>
      <c r="N9" s="300"/>
      <c r="O9" s="300"/>
      <c r="P9" s="300"/>
      <c r="Q9" s="300"/>
      <c r="R9" s="38"/>
    </row>
    <row r="10" spans="2:18" ht="50.1" customHeight="1" x14ac:dyDescent="0.25">
      <c r="B10" s="242" t="s">
        <v>168</v>
      </c>
      <c r="C10" s="243"/>
      <c r="D10" s="29"/>
      <c r="E10" s="20" t="str">
        <f>IFERROR(D10/K8,"-")</f>
        <v>-</v>
      </c>
      <c r="F10" s="34" t="s">
        <v>52</v>
      </c>
      <c r="G10" s="238"/>
      <c r="H10" s="238"/>
      <c r="I10" s="238"/>
      <c r="J10" s="238"/>
      <c r="K10" s="238"/>
      <c r="L10" s="253"/>
      <c r="M10" s="257"/>
      <c r="N10" s="258"/>
      <c r="O10" s="258"/>
      <c r="P10" s="258"/>
      <c r="Q10" s="258"/>
    </row>
    <row r="11" spans="2:18" s="38" customFormat="1" ht="24.95" customHeight="1" x14ac:dyDescent="0.25">
      <c r="B11" s="268" t="s">
        <v>160</v>
      </c>
      <c r="C11" s="269"/>
      <c r="D11" s="269"/>
      <c r="E11" s="269"/>
      <c r="F11" s="269"/>
      <c r="G11" s="269"/>
      <c r="H11" s="269"/>
      <c r="I11" s="269"/>
      <c r="J11" s="269"/>
      <c r="K11" s="269"/>
      <c r="L11" s="270"/>
      <c r="M11" s="255"/>
      <c r="N11" s="256"/>
      <c r="O11" s="256"/>
      <c r="P11" s="256"/>
      <c r="Q11" s="256"/>
      <c r="R11"/>
    </row>
    <row r="12" spans="2:18" ht="39.950000000000003" customHeight="1" x14ac:dyDescent="0.25">
      <c r="B12" s="40"/>
      <c r="C12" s="271" t="s">
        <v>53</v>
      </c>
      <c r="D12" s="271"/>
      <c r="E12" s="271"/>
      <c r="F12" s="271"/>
      <c r="G12" s="271"/>
      <c r="H12" s="272" t="s">
        <v>54</v>
      </c>
      <c r="I12" s="272"/>
      <c r="J12" s="272"/>
      <c r="K12" s="272"/>
      <c r="L12" s="272"/>
      <c r="M12" s="273" t="s">
        <v>55</v>
      </c>
      <c r="N12" s="275" t="s">
        <v>56</v>
      </c>
      <c r="O12" s="276"/>
      <c r="P12" s="277"/>
      <c r="Q12" s="278" t="s">
        <v>187</v>
      </c>
    </row>
    <row r="13" spans="2:18" ht="60" customHeight="1" x14ac:dyDescent="0.25">
      <c r="B13" s="40" t="s">
        <v>57</v>
      </c>
      <c r="C13" s="41" t="s">
        <v>58</v>
      </c>
      <c r="D13" s="41" t="s">
        <v>59</v>
      </c>
      <c r="E13" s="41" t="s">
        <v>153</v>
      </c>
      <c r="F13" s="41" t="s">
        <v>60</v>
      </c>
      <c r="G13" s="43" t="s">
        <v>161</v>
      </c>
      <c r="H13" s="44" t="s">
        <v>58</v>
      </c>
      <c r="I13" s="42" t="s">
        <v>59</v>
      </c>
      <c r="J13" s="42" t="s">
        <v>153</v>
      </c>
      <c r="K13" s="42" t="s">
        <v>60</v>
      </c>
      <c r="L13" s="42" t="s">
        <v>161</v>
      </c>
      <c r="M13" s="274"/>
      <c r="N13" s="45" t="s">
        <v>61</v>
      </c>
      <c r="O13" s="45" t="s">
        <v>62</v>
      </c>
      <c r="P13" s="45" t="s">
        <v>63</v>
      </c>
      <c r="Q13" s="278"/>
    </row>
    <row r="14" spans="2:18" ht="20.100000000000001" customHeight="1" x14ac:dyDescent="0.25">
      <c r="B14" s="35" t="s">
        <v>64</v>
      </c>
      <c r="C14" s="11"/>
      <c r="D14" s="11"/>
      <c r="E14" s="46"/>
      <c r="F14" s="47"/>
      <c r="G14" s="48">
        <f>SUM(C14:D14)</f>
        <v>0</v>
      </c>
      <c r="H14" s="21"/>
      <c r="I14" s="22"/>
      <c r="J14" s="49"/>
      <c r="K14" s="49"/>
      <c r="L14" s="50">
        <f>SUM(H14:I14)</f>
        <v>0</v>
      </c>
      <c r="M14" s="51">
        <v>1.1000000000000001</v>
      </c>
      <c r="N14" s="52">
        <v>76.319999999999993</v>
      </c>
      <c r="O14" s="52">
        <f>N14*3.6</f>
        <v>274.75200000000001</v>
      </c>
      <c r="P14" s="52">
        <f>O14/1000</f>
        <v>0.274752</v>
      </c>
      <c r="Q14" s="278"/>
      <c r="R14" s="53"/>
    </row>
    <row r="15" spans="2:18" ht="20.100000000000001" customHeight="1" x14ac:dyDescent="0.25">
      <c r="B15" s="35" t="s">
        <v>65</v>
      </c>
      <c r="C15" s="11"/>
      <c r="D15" s="11"/>
      <c r="E15" s="54"/>
      <c r="F15" s="55"/>
      <c r="G15" s="48">
        <f>SUM(C15:D15)</f>
        <v>0</v>
      </c>
      <c r="H15" s="11"/>
      <c r="I15" s="24"/>
      <c r="J15" s="56"/>
      <c r="K15" s="57"/>
      <c r="L15" s="50">
        <f t="shared" ref="L15" si="0">SUM(H15:I15)</f>
        <v>0</v>
      </c>
      <c r="M15" s="58">
        <v>1.1000000000000001</v>
      </c>
      <c r="N15" s="52">
        <v>56.18</v>
      </c>
      <c r="O15" s="52">
        <f t="shared" ref="O15:O20" si="1">N15*3.6</f>
        <v>202.24799999999999</v>
      </c>
      <c r="P15" s="52">
        <f t="shared" ref="P15:P22" si="2">O15/1000</f>
        <v>0.20224799999999998</v>
      </c>
      <c r="Q15" s="278"/>
      <c r="R15" s="53"/>
    </row>
    <row r="16" spans="2:18" ht="20.100000000000001" customHeight="1" x14ac:dyDescent="0.25">
      <c r="B16" s="35" t="s">
        <v>66</v>
      </c>
      <c r="C16" s="11"/>
      <c r="D16" s="11"/>
      <c r="E16" s="54"/>
      <c r="F16" s="55"/>
      <c r="G16" s="48">
        <f>SUM(C16:D16)</f>
        <v>0</v>
      </c>
      <c r="H16" s="11"/>
      <c r="I16" s="11"/>
      <c r="J16" s="54"/>
      <c r="K16" s="55"/>
      <c r="L16" s="50">
        <f>SUM(H16:I16)</f>
        <v>0</v>
      </c>
      <c r="M16" s="58">
        <v>1.1000000000000001</v>
      </c>
      <c r="N16" s="52">
        <v>63.1</v>
      </c>
      <c r="O16" s="52">
        <f t="shared" si="1"/>
        <v>227.16</v>
      </c>
      <c r="P16" s="52">
        <f t="shared" si="2"/>
        <v>0.22716</v>
      </c>
      <c r="Q16" s="278"/>
      <c r="R16" s="53"/>
    </row>
    <row r="17" spans="2:18" ht="20.100000000000001" customHeight="1" x14ac:dyDescent="0.25">
      <c r="B17" s="35" t="s">
        <v>67</v>
      </c>
      <c r="C17" s="96"/>
      <c r="D17" s="11"/>
      <c r="E17" s="54"/>
      <c r="F17" s="55"/>
      <c r="G17" s="48">
        <f t="shared" ref="G17:G19" si="3">SUM(C17:D17)</f>
        <v>0</v>
      </c>
      <c r="H17" s="59"/>
      <c r="I17" s="60"/>
      <c r="J17" s="61"/>
      <c r="K17" s="61"/>
      <c r="L17" s="62"/>
      <c r="M17" s="58">
        <v>1.1000000000000001</v>
      </c>
      <c r="N17" s="52">
        <v>94.75</v>
      </c>
      <c r="O17" s="52">
        <f t="shared" si="1"/>
        <v>341.1</v>
      </c>
      <c r="P17" s="52">
        <f t="shared" si="2"/>
        <v>0.34110000000000001</v>
      </c>
      <c r="Q17" s="278"/>
      <c r="R17" s="53"/>
    </row>
    <row r="18" spans="2:18" ht="20.100000000000001" customHeight="1" x14ac:dyDescent="0.25">
      <c r="B18" s="35" t="s">
        <v>68</v>
      </c>
      <c r="C18" s="11"/>
      <c r="D18" s="11"/>
      <c r="E18" s="54"/>
      <c r="F18" s="55"/>
      <c r="G18" s="48">
        <f t="shared" si="3"/>
        <v>0</v>
      </c>
      <c r="H18" s="11"/>
      <c r="I18" s="11"/>
      <c r="J18" s="63"/>
      <c r="K18" s="57"/>
      <c r="L18" s="50">
        <f>SUM(H18:I18)</f>
        <v>0</v>
      </c>
      <c r="M18" s="58">
        <v>0.2</v>
      </c>
      <c r="N18" s="52">
        <v>0</v>
      </c>
      <c r="O18" s="52">
        <f t="shared" si="1"/>
        <v>0</v>
      </c>
      <c r="P18" s="52">
        <f t="shared" si="2"/>
        <v>0</v>
      </c>
      <c r="Q18" s="64" t="s">
        <v>69</v>
      </c>
      <c r="R18" s="53"/>
    </row>
    <row r="19" spans="2:18" ht="20.100000000000001" customHeight="1" x14ac:dyDescent="0.25">
      <c r="B19" s="1" t="s">
        <v>70</v>
      </c>
      <c r="C19" s="11"/>
      <c r="D19" s="11"/>
      <c r="E19" s="54"/>
      <c r="F19" s="55"/>
      <c r="G19" s="48">
        <f t="shared" si="3"/>
        <v>0</v>
      </c>
      <c r="H19" s="11"/>
      <c r="I19" s="11"/>
      <c r="J19" s="54"/>
      <c r="K19" s="55"/>
      <c r="L19" s="50">
        <f t="shared" ref="L19:L20" si="4">SUM(H19:I19)</f>
        <v>0</v>
      </c>
      <c r="M19" s="17">
        <v>0</v>
      </c>
      <c r="N19" s="18">
        <v>0</v>
      </c>
      <c r="O19" s="18">
        <f>N19*3.6</f>
        <v>0</v>
      </c>
      <c r="P19" s="65">
        <f t="shared" si="2"/>
        <v>0</v>
      </c>
      <c r="Q19" s="26" t="s">
        <v>71</v>
      </c>
    </row>
    <row r="20" spans="2:18" ht="57.75" customHeight="1" x14ac:dyDescent="0.25">
      <c r="B20" s="1" t="s">
        <v>72</v>
      </c>
      <c r="C20" s="11"/>
      <c r="D20" s="11"/>
      <c r="E20" s="66"/>
      <c r="F20" s="67"/>
      <c r="G20" s="48">
        <f>SUM(C20:D20)</f>
        <v>0</v>
      </c>
      <c r="H20" s="11"/>
      <c r="I20" s="11"/>
      <c r="J20" s="54"/>
      <c r="K20" s="55"/>
      <c r="L20" s="50">
        <f t="shared" si="4"/>
        <v>0</v>
      </c>
      <c r="M20" s="17">
        <v>0.8</v>
      </c>
      <c r="N20" s="18">
        <v>94.93</v>
      </c>
      <c r="O20" s="65">
        <f t="shared" si="1"/>
        <v>341.74800000000005</v>
      </c>
      <c r="P20" s="52">
        <f t="shared" si="2"/>
        <v>0.34174800000000005</v>
      </c>
      <c r="Q20" s="26" t="s">
        <v>73</v>
      </c>
    </row>
    <row r="21" spans="2:18" ht="35.1" customHeight="1" x14ac:dyDescent="0.25">
      <c r="B21" s="35" t="s">
        <v>74</v>
      </c>
      <c r="C21" s="11"/>
      <c r="D21" s="11"/>
      <c r="E21" s="11"/>
      <c r="F21" s="11"/>
      <c r="G21" s="48">
        <f>SUM(C21:F21)</f>
        <v>0</v>
      </c>
      <c r="H21" s="11"/>
      <c r="I21" s="11"/>
      <c r="J21" s="11"/>
      <c r="K21" s="11"/>
      <c r="L21" s="50">
        <f>SUM(H21:K21)</f>
        <v>0</v>
      </c>
      <c r="M21" s="58">
        <v>2.5</v>
      </c>
      <c r="N21" s="52"/>
      <c r="O21" s="52">
        <v>553</v>
      </c>
      <c r="P21" s="52">
        <f t="shared" si="2"/>
        <v>0.55300000000000005</v>
      </c>
      <c r="Q21" s="68" t="s">
        <v>75</v>
      </c>
    </row>
    <row r="22" spans="2:18" ht="35.1" customHeight="1" x14ac:dyDescent="0.25">
      <c r="B22" s="35" t="s">
        <v>76</v>
      </c>
      <c r="C22" s="11"/>
      <c r="D22" s="11"/>
      <c r="E22" s="11"/>
      <c r="F22" s="11"/>
      <c r="G22" s="48">
        <f>IF(SUM(C22:F22)&gt;G21,G21,SUM(C22:F22))</f>
        <v>0</v>
      </c>
      <c r="H22" s="11"/>
      <c r="I22" s="11"/>
      <c r="J22" s="11"/>
      <c r="K22" s="11"/>
      <c r="L22" s="50">
        <f>IF(SUM(H22:K22)&gt;L21,L21,SUM(H22:K22))</f>
        <v>0</v>
      </c>
      <c r="M22" s="58">
        <v>2.5</v>
      </c>
      <c r="N22" s="52"/>
      <c r="O22" s="52">
        <v>553</v>
      </c>
      <c r="P22" s="52">
        <f t="shared" si="2"/>
        <v>0.55300000000000005</v>
      </c>
      <c r="Q22" s="68" t="s">
        <v>77</v>
      </c>
    </row>
    <row r="23" spans="2:18" ht="20.100000000000001" customHeight="1" x14ac:dyDescent="0.25">
      <c r="B23" s="262" t="s">
        <v>78</v>
      </c>
      <c r="C23" s="263"/>
      <c r="D23" s="263"/>
      <c r="E23" s="263"/>
      <c r="F23" s="264"/>
      <c r="G23" s="48">
        <f>SUM(G14:G20)</f>
        <v>0</v>
      </c>
      <c r="H23" s="265" t="s">
        <v>78</v>
      </c>
      <c r="I23" s="266"/>
      <c r="J23" s="266"/>
      <c r="K23" s="267"/>
      <c r="L23" s="50">
        <f>SUM(L14:L16)+SUM(L18:L20)</f>
        <v>0</v>
      </c>
      <c r="M23" s="69">
        <f>G23-L23</f>
        <v>0</v>
      </c>
      <c r="N23" s="70" t="s">
        <v>79</v>
      </c>
      <c r="O23" s="70"/>
      <c r="P23" s="71"/>
      <c r="R23" s="53"/>
    </row>
    <row r="24" spans="2:18" ht="20.100000000000001" customHeight="1" x14ac:dyDescent="0.25">
      <c r="B24" s="262" t="s">
        <v>80</v>
      </c>
      <c r="C24" s="263"/>
      <c r="D24" s="263"/>
      <c r="E24" s="263"/>
      <c r="F24" s="264"/>
      <c r="G24" s="48">
        <f>G21</f>
        <v>0</v>
      </c>
      <c r="H24" s="265" t="s">
        <v>80</v>
      </c>
      <c r="I24" s="266"/>
      <c r="J24" s="266"/>
      <c r="K24" s="267"/>
      <c r="L24" s="50">
        <f>L21</f>
        <v>0</v>
      </c>
      <c r="M24" s="69">
        <f>G24-L24</f>
        <v>0</v>
      </c>
      <c r="N24" s="70" t="s">
        <v>79</v>
      </c>
      <c r="O24" s="70"/>
      <c r="P24" s="71"/>
      <c r="R24" s="53"/>
    </row>
    <row r="25" spans="2:18" ht="20.100000000000001" customHeight="1" x14ac:dyDescent="0.25">
      <c r="B25" s="262" t="s">
        <v>81</v>
      </c>
      <c r="C25" s="263"/>
      <c r="D25" s="263"/>
      <c r="E25" s="263"/>
      <c r="F25" s="264"/>
      <c r="G25" s="48">
        <f>G22</f>
        <v>0</v>
      </c>
      <c r="H25" s="265" t="s">
        <v>82</v>
      </c>
      <c r="I25" s="266"/>
      <c r="J25" s="266"/>
      <c r="K25" s="267"/>
      <c r="L25" s="50">
        <f>L22</f>
        <v>0</v>
      </c>
      <c r="M25" s="69">
        <f>L25-G25</f>
        <v>0</v>
      </c>
      <c r="N25" s="70" t="s">
        <v>79</v>
      </c>
      <c r="O25" s="70"/>
      <c r="P25" s="71"/>
      <c r="R25" s="53"/>
    </row>
    <row r="26" spans="2:18" ht="20.100000000000001" customHeight="1" x14ac:dyDescent="0.25">
      <c r="B26" s="262" t="s">
        <v>83</v>
      </c>
      <c r="C26" s="263"/>
      <c r="D26" s="263"/>
      <c r="E26" s="263"/>
      <c r="F26" s="264"/>
      <c r="G26" s="48">
        <f>SUM(G14:G21)</f>
        <v>0</v>
      </c>
      <c r="H26" s="317" t="s">
        <v>84</v>
      </c>
      <c r="I26" s="317"/>
      <c r="J26" s="317"/>
      <c r="K26" s="317"/>
      <c r="L26" s="50">
        <f>SUM(L14:L21)</f>
        <v>0</v>
      </c>
      <c r="M26" s="69">
        <f>G26-L26</f>
        <v>0</v>
      </c>
      <c r="N26" s="72" t="s">
        <v>79</v>
      </c>
      <c r="O26" s="73" t="s">
        <v>170</v>
      </c>
    </row>
    <row r="27" spans="2:18" ht="20.100000000000001" customHeight="1" x14ac:dyDescent="0.25">
      <c r="B27" s="262" t="s">
        <v>85</v>
      </c>
      <c r="C27" s="263"/>
      <c r="D27" s="263"/>
      <c r="E27" s="263"/>
      <c r="F27" s="264"/>
      <c r="G27" s="48">
        <f>G14*$M$14+G15*$M$15+G16*$M$16+G17*$M$17+G18*$M$18+G20*$M$20+G21*$M$21-G22*$M$22+G19*$M$19</f>
        <v>0</v>
      </c>
      <c r="H27" s="317" t="s">
        <v>85</v>
      </c>
      <c r="I27" s="317"/>
      <c r="J27" s="317"/>
      <c r="K27" s="317"/>
      <c r="L27" s="50">
        <f>L14*$M$14+L15*$M$15+L16*$M$16+L17*$M$17+L18*$M$18+L20*$M$20+L21*$M$21-L22*$M$22+L19*$M$19</f>
        <v>0</v>
      </c>
      <c r="M27" s="69">
        <f>G27-L27</f>
        <v>0</v>
      </c>
      <c r="N27" s="72" t="s">
        <v>79</v>
      </c>
      <c r="O27" s="32" t="str">
        <f>IFERROR((1-L27/G27),"-")</f>
        <v>-</v>
      </c>
    </row>
    <row r="28" spans="2:18" ht="20.100000000000001" customHeight="1" x14ac:dyDescent="0.25">
      <c r="B28" s="262" t="s">
        <v>86</v>
      </c>
      <c r="C28" s="263"/>
      <c r="D28" s="263"/>
      <c r="E28" s="263"/>
      <c r="F28" s="264"/>
      <c r="G28" s="48">
        <f>(G14*$P$14+G15*$P$15+G16*$P$16+G17*$P$17+G18*$P$18+G19*$P$19+G20*$P$20+G21*$P$21-G22*$P$22)/1000</f>
        <v>0</v>
      </c>
      <c r="H28" s="317" t="s">
        <v>86</v>
      </c>
      <c r="I28" s="317"/>
      <c r="J28" s="317"/>
      <c r="K28" s="317"/>
      <c r="L28" s="50">
        <f>(L14*$P$14+L15*$P$15+L16*$P$16+L17*$P$17+L18*$P$18+L19*$P$19+L20*$P$20+L21*$P$21-L22*$P$22)/1000</f>
        <v>0</v>
      </c>
      <c r="M28" s="69">
        <f>G28-L28</f>
        <v>0</v>
      </c>
      <c r="N28" s="72" t="s">
        <v>36</v>
      </c>
      <c r="O28" s="72"/>
    </row>
    <row r="29" spans="2:18" ht="20.100000000000001" customHeight="1" x14ac:dyDescent="0.25">
      <c r="B29" s="318" t="s">
        <v>87</v>
      </c>
      <c r="C29" s="319"/>
      <c r="D29" s="319"/>
      <c r="E29" s="319"/>
      <c r="F29" s="319"/>
      <c r="G29" s="319"/>
      <c r="H29" s="319"/>
      <c r="I29" s="319"/>
      <c r="J29" s="319"/>
      <c r="K29" s="319"/>
      <c r="L29" s="320"/>
      <c r="M29" s="69"/>
      <c r="N29" s="72"/>
      <c r="O29" s="72"/>
    </row>
    <row r="30" spans="2:18" ht="20.100000000000001" customHeight="1" x14ac:dyDescent="0.25">
      <c r="B30" s="292" t="s">
        <v>88</v>
      </c>
      <c r="C30" s="293"/>
      <c r="D30" s="293"/>
      <c r="E30" s="74">
        <f>M23</f>
        <v>0</v>
      </c>
      <c r="F30" s="75" t="s">
        <v>79</v>
      </c>
      <c r="G30" s="294" t="s">
        <v>89</v>
      </c>
      <c r="H30" s="295"/>
      <c r="I30" s="295"/>
      <c r="J30" s="296"/>
      <c r="K30" s="74">
        <f>M26</f>
        <v>0</v>
      </c>
      <c r="L30" s="76" t="s">
        <v>79</v>
      </c>
      <c r="M30" s="69"/>
      <c r="N30" s="38"/>
      <c r="O30" s="38"/>
    </row>
    <row r="31" spans="2:18" ht="20.100000000000001" customHeight="1" x14ac:dyDescent="0.25">
      <c r="B31" s="292" t="s">
        <v>90</v>
      </c>
      <c r="C31" s="293"/>
      <c r="D31" s="293"/>
      <c r="E31" s="74">
        <f>M24</f>
        <v>0</v>
      </c>
      <c r="F31" s="75" t="s">
        <v>79</v>
      </c>
      <c r="G31" s="294" t="s">
        <v>91</v>
      </c>
      <c r="H31" s="295"/>
      <c r="I31" s="295"/>
      <c r="J31" s="296"/>
      <c r="K31" s="74">
        <f>M27</f>
        <v>0</v>
      </c>
      <c r="L31" s="76" t="s">
        <v>79</v>
      </c>
      <c r="M31" s="69"/>
      <c r="N31" s="38"/>
      <c r="O31" s="38"/>
    </row>
    <row r="32" spans="2:18" ht="20.100000000000001" customHeight="1" x14ac:dyDescent="0.25">
      <c r="B32" s="292" t="s">
        <v>92</v>
      </c>
      <c r="C32" s="293"/>
      <c r="D32" s="293"/>
      <c r="E32" s="74">
        <f>M25</f>
        <v>0</v>
      </c>
      <c r="F32" s="75" t="s">
        <v>79</v>
      </c>
      <c r="G32" s="294" t="s">
        <v>93</v>
      </c>
      <c r="H32" s="295"/>
      <c r="I32" s="295"/>
      <c r="J32" s="296"/>
      <c r="K32" s="74">
        <f>M28</f>
        <v>0</v>
      </c>
      <c r="L32" s="76" t="s">
        <v>36</v>
      </c>
      <c r="M32" s="69"/>
      <c r="N32" s="38"/>
      <c r="O32" s="38"/>
    </row>
    <row r="33" spans="2:18" ht="24.95" customHeight="1" x14ac:dyDescent="0.25">
      <c r="B33" s="309" t="s">
        <v>94</v>
      </c>
      <c r="C33" s="310"/>
      <c r="D33" s="310"/>
      <c r="E33" s="310"/>
      <c r="F33" s="310"/>
      <c r="G33" s="310"/>
      <c r="H33" s="310"/>
      <c r="I33" s="310"/>
      <c r="J33" s="310"/>
      <c r="K33" s="310"/>
      <c r="L33" s="310"/>
      <c r="R33" s="39" t="s">
        <v>0</v>
      </c>
    </row>
    <row r="34" spans="2:18" ht="24.95" customHeight="1" x14ac:dyDescent="0.25">
      <c r="B34" s="311" t="s">
        <v>39</v>
      </c>
      <c r="C34" s="313" t="s">
        <v>95</v>
      </c>
      <c r="D34" s="314"/>
      <c r="E34" s="259" t="s">
        <v>96</v>
      </c>
      <c r="F34" s="259"/>
      <c r="G34" s="259"/>
      <c r="H34" s="297" t="s">
        <v>97</v>
      </c>
      <c r="I34" s="297"/>
      <c r="J34" s="297"/>
      <c r="K34" s="297"/>
      <c r="L34" s="297"/>
      <c r="R34" s="39" t="s">
        <v>1</v>
      </c>
    </row>
    <row r="35" spans="2:18" ht="50.1" customHeight="1" x14ac:dyDescent="0.25">
      <c r="B35" s="312"/>
      <c r="C35" s="315"/>
      <c r="D35" s="316"/>
      <c r="E35" s="260" t="s">
        <v>98</v>
      </c>
      <c r="F35" s="261"/>
      <c r="G35" s="77" t="s">
        <v>99</v>
      </c>
      <c r="H35" s="298" t="s">
        <v>100</v>
      </c>
      <c r="I35" s="298"/>
      <c r="J35" s="298"/>
      <c r="K35" s="79" t="s">
        <v>182</v>
      </c>
      <c r="L35" s="79" t="s">
        <v>101</v>
      </c>
      <c r="R35" s="39" t="s">
        <v>163</v>
      </c>
    </row>
    <row r="36" spans="2:18" ht="39.950000000000003" customHeight="1" x14ac:dyDescent="0.25">
      <c r="B36" s="80">
        <v>1</v>
      </c>
      <c r="C36" s="242" t="s">
        <v>102</v>
      </c>
      <c r="D36" s="243"/>
      <c r="E36" s="237"/>
      <c r="F36" s="253"/>
      <c r="G36" s="2"/>
      <c r="H36" s="285"/>
      <c r="I36" s="285"/>
      <c r="J36" s="285"/>
      <c r="K36" s="23"/>
      <c r="L36" s="81"/>
      <c r="M36" s="307" t="s">
        <v>174</v>
      </c>
      <c r="N36" s="308"/>
      <c r="O36" s="308"/>
      <c r="P36" s="82"/>
      <c r="R36" s="39" t="s">
        <v>164</v>
      </c>
    </row>
    <row r="37" spans="2:18" ht="39.950000000000003" customHeight="1" x14ac:dyDescent="0.25">
      <c r="B37" s="80">
        <v>2</v>
      </c>
      <c r="C37" s="242" t="s">
        <v>162</v>
      </c>
      <c r="D37" s="243"/>
      <c r="E37" s="237"/>
      <c r="F37" s="253"/>
      <c r="G37" s="2"/>
      <c r="H37" s="285"/>
      <c r="I37" s="285"/>
      <c r="J37" s="285"/>
      <c r="K37" s="3"/>
      <c r="L37" s="79"/>
      <c r="M37" s="307"/>
      <c r="N37" s="308"/>
      <c r="O37" s="308"/>
      <c r="P37" s="82"/>
    </row>
    <row r="38" spans="2:18" ht="39.950000000000003" customHeight="1" x14ac:dyDescent="0.25">
      <c r="B38" s="80">
        <v>3</v>
      </c>
      <c r="C38" s="242" t="s">
        <v>103</v>
      </c>
      <c r="D38" s="243"/>
      <c r="E38" s="237"/>
      <c r="F38" s="253"/>
      <c r="G38" s="2"/>
      <c r="H38" s="285"/>
      <c r="I38" s="285"/>
      <c r="J38" s="285"/>
      <c r="K38" s="3"/>
      <c r="L38" s="79"/>
      <c r="M38" s="307"/>
      <c r="N38" s="308"/>
      <c r="O38" s="308"/>
      <c r="P38" s="82"/>
    </row>
    <row r="39" spans="2:18" ht="39.950000000000003" customHeight="1" x14ac:dyDescent="0.25">
      <c r="B39" s="80">
        <v>4</v>
      </c>
      <c r="C39" s="242" t="s">
        <v>104</v>
      </c>
      <c r="D39" s="243"/>
      <c r="E39" s="237"/>
      <c r="F39" s="253"/>
      <c r="G39" s="2"/>
      <c r="H39" s="285"/>
      <c r="I39" s="285"/>
      <c r="J39" s="285"/>
      <c r="K39" s="3"/>
      <c r="L39" s="79"/>
      <c r="M39" s="307"/>
      <c r="N39" s="308"/>
      <c r="O39" s="308"/>
      <c r="P39" s="82"/>
    </row>
    <row r="40" spans="2:18" ht="39.950000000000003" customHeight="1" x14ac:dyDescent="0.25">
      <c r="B40" s="80">
        <v>5</v>
      </c>
      <c r="C40" s="242" t="s">
        <v>105</v>
      </c>
      <c r="D40" s="243"/>
      <c r="E40" s="237"/>
      <c r="F40" s="253"/>
      <c r="G40" s="2"/>
      <c r="H40" s="285"/>
      <c r="I40" s="285"/>
      <c r="J40" s="285"/>
      <c r="K40" s="25"/>
      <c r="L40" s="83"/>
      <c r="M40" s="307"/>
      <c r="N40" s="308"/>
      <c r="O40" s="308"/>
      <c r="P40" s="82"/>
    </row>
    <row r="41" spans="2:18" ht="39.950000000000003" customHeight="1" x14ac:dyDescent="0.25">
      <c r="B41" s="80">
        <v>6</v>
      </c>
      <c r="C41" s="242" t="s">
        <v>106</v>
      </c>
      <c r="D41" s="243"/>
      <c r="E41" s="237"/>
      <c r="F41" s="253"/>
      <c r="G41" s="2"/>
      <c r="H41" s="246"/>
      <c r="I41" s="246"/>
      <c r="J41" s="246"/>
      <c r="K41" s="246"/>
      <c r="L41" s="246"/>
    </row>
    <row r="42" spans="2:18" ht="39.950000000000003" customHeight="1" x14ac:dyDescent="0.25">
      <c r="B42" s="80">
        <v>7</v>
      </c>
      <c r="C42" s="242" t="s">
        <v>107</v>
      </c>
      <c r="D42" s="243"/>
      <c r="E42" s="237"/>
      <c r="F42" s="253"/>
      <c r="G42" s="2"/>
      <c r="H42" s="246"/>
      <c r="I42" s="246"/>
      <c r="J42" s="246"/>
      <c r="K42" s="246"/>
      <c r="L42" s="246"/>
    </row>
    <row r="43" spans="2:18" ht="39.950000000000003" customHeight="1" x14ac:dyDescent="0.25">
      <c r="B43" s="80">
        <v>8</v>
      </c>
      <c r="C43" s="289" t="s">
        <v>108</v>
      </c>
      <c r="D43" s="289"/>
      <c r="E43" s="237"/>
      <c r="F43" s="253"/>
      <c r="G43" s="2"/>
      <c r="H43" s="246"/>
      <c r="I43" s="246"/>
      <c r="J43" s="246"/>
      <c r="K43" s="246"/>
      <c r="L43" s="246"/>
    </row>
    <row r="44" spans="2:18" ht="39.950000000000003" customHeight="1" x14ac:dyDescent="0.25">
      <c r="B44" s="80">
        <v>9</v>
      </c>
      <c r="C44" s="289" t="s">
        <v>158</v>
      </c>
      <c r="D44" s="289"/>
      <c r="E44" s="237"/>
      <c r="F44" s="253"/>
      <c r="G44" s="2"/>
      <c r="H44" s="246"/>
      <c r="I44" s="246"/>
      <c r="J44" s="246"/>
      <c r="K44" s="246"/>
      <c r="L44" s="246"/>
    </row>
    <row r="45" spans="2:18" ht="39.950000000000003" customHeight="1" x14ac:dyDescent="0.25">
      <c r="B45" s="84">
        <v>10</v>
      </c>
      <c r="C45" s="280" t="s">
        <v>154</v>
      </c>
      <c r="D45" s="280"/>
      <c r="E45" s="237"/>
      <c r="F45" s="253"/>
      <c r="G45" s="2"/>
      <c r="H45" s="246"/>
      <c r="I45" s="246"/>
      <c r="J45" s="246"/>
      <c r="K45" s="246"/>
      <c r="L45" s="246"/>
    </row>
    <row r="46" spans="2:18" ht="39.950000000000003" customHeight="1" x14ac:dyDescent="0.25">
      <c r="B46" s="80">
        <v>11</v>
      </c>
      <c r="C46" s="247" t="s">
        <v>165</v>
      </c>
      <c r="D46" s="248"/>
      <c r="E46" s="242" t="s">
        <v>109</v>
      </c>
      <c r="F46" s="243"/>
      <c r="G46" s="2"/>
      <c r="H46" s="246"/>
      <c r="I46" s="246"/>
      <c r="J46" s="246"/>
      <c r="K46" s="85" t="s">
        <v>110</v>
      </c>
      <c r="L46" s="3"/>
      <c r="M46" s="86" t="s">
        <v>24</v>
      </c>
    </row>
    <row r="47" spans="2:18" ht="39.950000000000003" customHeight="1" x14ac:dyDescent="0.25">
      <c r="B47" s="80">
        <v>12</v>
      </c>
      <c r="C47" s="249"/>
      <c r="D47" s="250"/>
      <c r="E47" s="242" t="s">
        <v>111</v>
      </c>
      <c r="F47" s="243"/>
      <c r="G47" s="2"/>
      <c r="H47" s="246"/>
      <c r="I47" s="246"/>
      <c r="J47" s="246"/>
      <c r="K47" s="85" t="s">
        <v>112</v>
      </c>
      <c r="L47" s="3"/>
      <c r="M47" s="86" t="s">
        <v>9</v>
      </c>
    </row>
    <row r="48" spans="2:18" ht="39.950000000000003" customHeight="1" x14ac:dyDescent="0.25">
      <c r="B48" s="80">
        <v>13</v>
      </c>
      <c r="C48" s="249"/>
      <c r="D48" s="250"/>
      <c r="E48" s="242" t="s">
        <v>113</v>
      </c>
      <c r="F48" s="243"/>
      <c r="G48" s="2"/>
      <c r="H48" s="246"/>
      <c r="I48" s="246"/>
      <c r="J48" s="246"/>
      <c r="K48" s="87" t="s">
        <v>114</v>
      </c>
      <c r="L48" s="3"/>
      <c r="M48" s="86" t="s">
        <v>21</v>
      </c>
    </row>
    <row r="49" spans="2:17" ht="39.950000000000003" customHeight="1" x14ac:dyDescent="0.25">
      <c r="B49" s="80">
        <v>14</v>
      </c>
      <c r="C49" s="251"/>
      <c r="D49" s="252"/>
      <c r="E49" s="244" t="s">
        <v>115</v>
      </c>
      <c r="F49" s="245"/>
      <c r="G49" s="2"/>
      <c r="H49" s="246"/>
      <c r="I49" s="246"/>
      <c r="J49" s="246"/>
      <c r="K49" s="88" t="s">
        <v>197</v>
      </c>
      <c r="L49" s="10"/>
      <c r="M49" s="38" t="s">
        <v>198</v>
      </c>
    </row>
    <row r="50" spans="2:17" ht="39.950000000000003" customHeight="1" x14ac:dyDescent="0.25">
      <c r="B50" s="80">
        <v>15</v>
      </c>
      <c r="C50" s="242" t="s">
        <v>179</v>
      </c>
      <c r="D50" s="254"/>
      <c r="E50" s="254"/>
      <c r="F50" s="243"/>
      <c r="G50" s="2"/>
      <c r="H50" s="237"/>
      <c r="I50" s="238"/>
      <c r="J50" s="253"/>
      <c r="K50" s="88" t="s">
        <v>181</v>
      </c>
      <c r="L50" s="19"/>
      <c r="M50" s="290" t="s">
        <v>180</v>
      </c>
      <c r="N50" s="291"/>
      <c r="O50" s="291"/>
      <c r="P50" s="291"/>
      <c r="Q50" s="291"/>
    </row>
    <row r="51" spans="2:17" ht="24.95" customHeight="1" x14ac:dyDescent="0.25">
      <c r="B51" s="286" t="s">
        <v>183</v>
      </c>
      <c r="C51" s="286"/>
      <c r="D51" s="286"/>
      <c r="E51" s="286"/>
      <c r="F51" s="286"/>
      <c r="G51" s="286"/>
      <c r="H51" s="286"/>
      <c r="I51" s="286"/>
      <c r="J51" s="286"/>
      <c r="K51" s="286"/>
      <c r="L51" s="286"/>
      <c r="M51" s="38"/>
    </row>
    <row r="52" spans="2:17" ht="39.950000000000003" customHeight="1" x14ac:dyDescent="0.25">
      <c r="B52" s="89" t="s">
        <v>39</v>
      </c>
      <c r="C52" s="240" t="s">
        <v>116</v>
      </c>
      <c r="D52" s="240"/>
      <c r="E52" s="240"/>
      <c r="F52" s="240"/>
      <c r="G52" s="90" t="s">
        <v>117</v>
      </c>
      <c r="H52" s="240" t="s">
        <v>118</v>
      </c>
      <c r="I52" s="240"/>
      <c r="J52" s="240"/>
      <c r="K52" s="240"/>
      <c r="L52" s="240"/>
      <c r="M52" s="38"/>
    </row>
    <row r="53" spans="2:17" ht="39.950000000000003" customHeight="1" x14ac:dyDescent="0.25">
      <c r="B53" s="91">
        <v>16</v>
      </c>
      <c r="C53" s="239" t="s">
        <v>201</v>
      </c>
      <c r="D53" s="239"/>
      <c r="E53" s="239"/>
      <c r="F53" s="239"/>
      <c r="G53" s="4"/>
      <c r="H53" s="241"/>
      <c r="I53" s="241"/>
      <c r="J53" s="241"/>
      <c r="K53" s="241"/>
      <c r="L53" s="241"/>
      <c r="M53" s="255"/>
      <c r="N53" s="256"/>
    </row>
    <row r="54" spans="2:17" ht="24.95" customHeight="1" x14ac:dyDescent="0.25">
      <c r="B54" s="287" t="s">
        <v>119</v>
      </c>
      <c r="C54" s="287"/>
      <c r="D54" s="287"/>
      <c r="E54" s="287"/>
      <c r="F54" s="287"/>
      <c r="G54" s="287"/>
      <c r="H54" s="287"/>
      <c r="I54" s="287"/>
      <c r="J54" s="288" t="s">
        <v>166</v>
      </c>
      <c r="K54" s="288"/>
      <c r="L54" s="288"/>
    </row>
    <row r="55" spans="2:17" ht="24.95" customHeight="1" x14ac:dyDescent="0.25">
      <c r="B55" s="287"/>
      <c r="C55" s="287"/>
      <c r="D55" s="287"/>
      <c r="E55" s="287"/>
      <c r="F55" s="287"/>
      <c r="G55" s="287"/>
      <c r="H55" s="287"/>
      <c r="I55" s="287"/>
      <c r="J55" s="288"/>
      <c r="K55" s="288"/>
      <c r="L55" s="288"/>
    </row>
    <row r="56" spans="2:17" ht="24.95" customHeight="1" x14ac:dyDescent="0.25">
      <c r="B56" s="287"/>
      <c r="C56" s="287"/>
      <c r="D56" s="287"/>
      <c r="E56" s="287"/>
      <c r="F56" s="287"/>
      <c r="G56" s="287"/>
      <c r="H56" s="287"/>
      <c r="I56" s="287"/>
      <c r="J56" s="288"/>
      <c r="K56" s="288"/>
      <c r="L56" s="288"/>
    </row>
    <row r="57" spans="2:17" ht="63.75" customHeight="1" x14ac:dyDescent="0.25">
      <c r="B57" s="199" t="s">
        <v>167</v>
      </c>
      <c r="C57" s="199"/>
      <c r="D57" s="199"/>
      <c r="E57" s="199"/>
      <c r="F57" s="199"/>
      <c r="G57" s="199"/>
      <c r="H57" s="199"/>
      <c r="I57" s="199"/>
      <c r="J57" s="199"/>
      <c r="K57" s="199"/>
      <c r="L57" s="199"/>
    </row>
    <row r="58" spans="2:17" ht="24.95" customHeight="1" x14ac:dyDescent="0.25">
      <c r="B58" s="92"/>
      <c r="C58" s="92"/>
      <c r="D58" s="92"/>
      <c r="E58" s="92"/>
      <c r="F58" s="92"/>
      <c r="G58" s="92"/>
      <c r="H58" s="92"/>
      <c r="I58" s="92"/>
      <c r="J58" s="92"/>
      <c r="K58" s="92"/>
      <c r="L58" s="92"/>
    </row>
    <row r="59" spans="2:17" ht="24.95" customHeight="1" x14ac:dyDescent="0.25">
      <c r="B59" s="92"/>
      <c r="C59" s="92"/>
      <c r="D59" s="92"/>
      <c r="E59" s="92"/>
      <c r="F59" s="92"/>
      <c r="G59" s="92"/>
      <c r="H59" s="92"/>
      <c r="I59" s="92"/>
      <c r="J59" s="92"/>
      <c r="K59" s="92"/>
      <c r="L59" s="92"/>
    </row>
    <row r="60" spans="2:17" ht="24.95" customHeight="1" x14ac:dyDescent="0.25">
      <c r="B60" s="92"/>
      <c r="C60" s="92"/>
      <c r="D60" s="92"/>
      <c r="E60" s="92"/>
      <c r="F60" s="92"/>
      <c r="G60" s="92"/>
      <c r="H60" s="92"/>
      <c r="I60" s="92"/>
      <c r="J60" s="92"/>
      <c r="K60" s="92"/>
      <c r="L60" s="92"/>
    </row>
    <row r="61" spans="2:17" ht="24.95" customHeight="1" x14ac:dyDescent="0.25">
      <c r="B61" s="92"/>
      <c r="C61" s="92"/>
      <c r="D61" s="92"/>
      <c r="E61" s="92"/>
      <c r="F61" s="92"/>
      <c r="G61" s="92"/>
      <c r="H61" s="92"/>
      <c r="I61" s="92"/>
      <c r="J61" s="92"/>
      <c r="K61" s="92"/>
      <c r="L61" s="92"/>
    </row>
    <row r="62" spans="2:17" ht="24.95" customHeight="1" x14ac:dyDescent="0.25"/>
    <row r="63" spans="2:17" ht="24.95" customHeight="1" x14ac:dyDescent="0.25"/>
    <row r="64" spans="2:17" ht="24.95" customHeight="1" x14ac:dyDescent="0.25"/>
    <row r="65" customFormat="1" ht="24.95" customHeight="1" x14ac:dyDescent="0.25"/>
    <row r="66" customFormat="1" ht="24.95" customHeight="1" x14ac:dyDescent="0.25"/>
    <row r="67" customFormat="1" ht="24.95" customHeight="1" x14ac:dyDescent="0.25"/>
    <row r="68" customFormat="1" ht="24.95" customHeight="1" x14ac:dyDescent="0.25"/>
    <row r="69" customFormat="1" ht="24.95" customHeight="1" x14ac:dyDescent="0.25"/>
    <row r="70" customFormat="1" ht="24.95" customHeight="1" x14ac:dyDescent="0.25"/>
    <row r="71" customFormat="1" ht="24.95" customHeight="1" x14ac:dyDescent="0.25"/>
    <row r="72" customFormat="1" ht="24.95" customHeight="1" x14ac:dyDescent="0.25"/>
    <row r="73" customFormat="1" ht="24.95" customHeight="1" x14ac:dyDescent="0.25"/>
    <row r="74" customFormat="1" ht="24.95" customHeight="1" x14ac:dyDescent="0.25"/>
    <row r="75" customFormat="1" ht="24.95" customHeight="1" x14ac:dyDescent="0.25"/>
    <row r="76" customFormat="1" ht="24.95" customHeight="1" x14ac:dyDescent="0.25"/>
    <row r="77" customFormat="1" ht="24.95" customHeight="1" x14ac:dyDescent="0.25"/>
    <row r="78" customFormat="1" ht="24.95" customHeight="1" x14ac:dyDescent="0.25"/>
    <row r="79" customFormat="1" ht="24.95" customHeight="1" x14ac:dyDescent="0.25"/>
    <row r="80" customFormat="1" ht="24.95" customHeight="1" x14ac:dyDescent="0.25"/>
    <row r="81" customFormat="1" ht="24.95" customHeight="1" x14ac:dyDescent="0.25"/>
    <row r="82" customFormat="1" ht="24.95" customHeight="1" x14ac:dyDescent="0.25"/>
    <row r="83" customFormat="1" ht="24.95" customHeight="1" x14ac:dyDescent="0.25"/>
    <row r="84" customFormat="1" ht="24.95" customHeight="1" x14ac:dyDescent="0.25"/>
    <row r="85" customFormat="1" ht="24.95" customHeight="1" x14ac:dyDescent="0.25"/>
    <row r="86" customFormat="1" ht="24.95" customHeight="1" x14ac:dyDescent="0.25"/>
    <row r="87" customFormat="1" ht="24.95" customHeight="1" x14ac:dyDescent="0.25"/>
    <row r="88" customFormat="1" ht="24.95" customHeight="1" x14ac:dyDescent="0.25"/>
    <row r="89" customFormat="1" ht="24.95" customHeight="1" x14ac:dyDescent="0.25"/>
    <row r="90" customFormat="1" ht="24.95" customHeight="1" x14ac:dyDescent="0.25"/>
    <row r="91" customFormat="1" ht="24.95" customHeight="1" x14ac:dyDescent="0.25"/>
    <row r="92" customFormat="1" ht="24.95" customHeight="1" x14ac:dyDescent="0.25"/>
    <row r="93" customFormat="1" ht="24.95" customHeight="1" x14ac:dyDescent="0.25"/>
    <row r="94" customFormat="1" ht="24.95" customHeight="1" x14ac:dyDescent="0.25"/>
    <row r="95" customFormat="1" ht="24.95" customHeight="1" x14ac:dyDescent="0.25"/>
    <row r="96" customFormat="1" ht="24.95" customHeight="1" x14ac:dyDescent="0.25"/>
    <row r="97" customFormat="1" ht="24.95" customHeight="1" x14ac:dyDescent="0.25"/>
    <row r="98" customFormat="1" ht="24.95" customHeight="1" x14ac:dyDescent="0.25"/>
    <row r="99" customFormat="1" ht="24.95" customHeight="1" x14ac:dyDescent="0.25"/>
    <row r="100" customFormat="1" ht="24.95" customHeight="1" x14ac:dyDescent="0.25"/>
    <row r="101" customFormat="1" ht="24.95" customHeight="1" x14ac:dyDescent="0.25"/>
    <row r="102" customFormat="1" ht="24.95" customHeight="1" x14ac:dyDescent="0.25"/>
    <row r="103" customFormat="1" ht="24.95" customHeight="1" x14ac:dyDescent="0.25"/>
    <row r="104" customFormat="1" ht="24.95" customHeight="1" x14ac:dyDescent="0.25"/>
    <row r="105" customFormat="1" ht="24.95" customHeight="1" x14ac:dyDescent="0.25"/>
    <row r="106" customFormat="1" ht="24.95" customHeight="1" x14ac:dyDescent="0.25"/>
    <row r="107" customFormat="1" ht="24.95" customHeight="1" x14ac:dyDescent="0.25"/>
    <row r="108" customFormat="1" ht="24.95" customHeight="1" x14ac:dyDescent="0.25"/>
    <row r="109" customFormat="1" ht="24.95" customHeight="1" x14ac:dyDescent="0.25"/>
    <row r="110" customFormat="1" ht="24.95" customHeight="1" x14ac:dyDescent="0.25"/>
    <row r="111" customFormat="1" ht="24.95" customHeight="1" x14ac:dyDescent="0.25"/>
    <row r="112" customFormat="1" ht="24.95" customHeight="1" x14ac:dyDescent="0.25"/>
    <row r="113" customFormat="1" ht="24.95" customHeight="1" x14ac:dyDescent="0.25"/>
    <row r="114" customFormat="1" ht="24.95" customHeight="1" x14ac:dyDescent="0.25"/>
    <row r="115" customFormat="1" ht="24.95" customHeight="1" x14ac:dyDescent="0.25"/>
    <row r="116" customFormat="1" ht="24.95" customHeight="1" x14ac:dyDescent="0.25"/>
    <row r="117" customFormat="1" ht="24.95" customHeight="1" x14ac:dyDescent="0.25"/>
    <row r="118" customFormat="1" ht="24.95" customHeight="1" x14ac:dyDescent="0.25"/>
    <row r="119" customFormat="1" ht="24.95" customHeight="1" x14ac:dyDescent="0.25"/>
    <row r="120" customFormat="1" ht="24.95" customHeight="1" x14ac:dyDescent="0.25"/>
    <row r="121" customFormat="1" ht="24.95" customHeight="1" x14ac:dyDescent="0.25"/>
    <row r="122" customFormat="1" ht="24.95" customHeight="1" x14ac:dyDescent="0.25"/>
    <row r="123" customFormat="1" ht="24.95" customHeight="1" x14ac:dyDescent="0.25"/>
    <row r="124" customFormat="1" ht="24.95" customHeight="1" x14ac:dyDescent="0.25"/>
    <row r="125" customFormat="1" ht="24.95" customHeight="1" x14ac:dyDescent="0.25"/>
    <row r="126" customFormat="1" ht="24.95" customHeight="1" x14ac:dyDescent="0.25"/>
    <row r="127" customFormat="1" ht="24.95" customHeight="1" x14ac:dyDescent="0.25"/>
    <row r="128" customFormat="1" ht="24.95" customHeight="1" x14ac:dyDescent="0.25"/>
    <row r="129" customFormat="1" ht="24.95" customHeight="1" x14ac:dyDescent="0.25"/>
    <row r="130" customFormat="1" ht="24.95" customHeight="1" x14ac:dyDescent="0.25"/>
    <row r="131" customFormat="1" ht="24.95" customHeight="1" x14ac:dyDescent="0.25"/>
    <row r="132" customFormat="1" ht="24.95" customHeight="1" x14ac:dyDescent="0.25"/>
    <row r="133" customFormat="1" ht="24.95" customHeight="1" x14ac:dyDescent="0.25"/>
    <row r="134" customFormat="1" ht="24.95" customHeight="1" x14ac:dyDescent="0.25"/>
    <row r="135" customFormat="1" ht="24.95" customHeight="1" x14ac:dyDescent="0.25"/>
    <row r="136" customFormat="1" ht="24.95" customHeight="1" x14ac:dyDescent="0.25"/>
    <row r="137" customFormat="1" ht="24.95" customHeight="1" x14ac:dyDescent="0.25"/>
    <row r="138" customFormat="1" ht="24.95" customHeight="1" x14ac:dyDescent="0.25"/>
    <row r="139" customFormat="1" ht="24.95" customHeight="1" x14ac:dyDescent="0.25"/>
    <row r="140" customFormat="1" ht="24.95" customHeight="1" x14ac:dyDescent="0.25"/>
    <row r="141" customFormat="1" ht="24.95" customHeight="1" x14ac:dyDescent="0.25"/>
    <row r="142" customFormat="1" ht="24.95" customHeight="1" x14ac:dyDescent="0.25"/>
    <row r="143" customFormat="1" ht="24.95" customHeight="1" x14ac:dyDescent="0.25"/>
    <row r="144" customFormat="1" ht="24.95" customHeight="1" x14ac:dyDescent="0.25"/>
    <row r="145" customFormat="1" ht="24.95" customHeight="1" x14ac:dyDescent="0.25"/>
    <row r="146" customFormat="1" ht="24.95" customHeight="1" x14ac:dyDescent="0.25"/>
    <row r="147" customFormat="1" ht="24.95" customHeight="1" x14ac:dyDescent="0.25"/>
    <row r="148" customFormat="1" ht="24.95" customHeight="1" x14ac:dyDescent="0.25"/>
    <row r="149" customFormat="1" ht="24.95" customHeight="1" x14ac:dyDescent="0.25"/>
    <row r="150" customFormat="1" ht="24.95" customHeight="1" x14ac:dyDescent="0.25"/>
    <row r="151" customFormat="1" ht="24.95" customHeight="1" x14ac:dyDescent="0.25"/>
    <row r="152" customFormat="1" ht="24.95" customHeight="1" x14ac:dyDescent="0.25"/>
    <row r="153" customFormat="1" ht="24.95" customHeight="1" x14ac:dyDescent="0.25"/>
    <row r="154" customFormat="1" ht="24.95" customHeight="1" x14ac:dyDescent="0.25"/>
  </sheetData>
  <sheetProtection algorithmName="SHA-512" hashValue="Br/1W+og89MnNVIK69v1FwzU/19JB/+e7sBSSs9iKf4XAMtd1tCsEXnNWtxLJagf2fQmjbZX/dyQcBYgXSzs1g==" saltValue="kCvlc9HR/hhqVSEm0ZLszw==" spinCount="100000" sheet="1" objects="1" formatColumns="0" formatRows="0"/>
  <mergeCells count="107">
    <mergeCell ref="B2:C2"/>
    <mergeCell ref="D2:L2"/>
    <mergeCell ref="B3:L3"/>
    <mergeCell ref="B4:L4"/>
    <mergeCell ref="B5:D5"/>
    <mergeCell ref="E5:L5"/>
    <mergeCell ref="B9:C9"/>
    <mergeCell ref="E9:F9"/>
    <mergeCell ref="G9:L9"/>
    <mergeCell ref="M9:Q9"/>
    <mergeCell ref="B10:C10"/>
    <mergeCell ref="G10:L10"/>
    <mergeCell ref="M10:Q10"/>
    <mergeCell ref="M5:Q8"/>
    <mergeCell ref="B6:D6"/>
    <mergeCell ref="E6:H6"/>
    <mergeCell ref="B7:C7"/>
    <mergeCell ref="E7:F7"/>
    <mergeCell ref="I7:J7"/>
    <mergeCell ref="B8:C8"/>
    <mergeCell ref="E8:F8"/>
    <mergeCell ref="I8:J8"/>
    <mergeCell ref="B23:F23"/>
    <mergeCell ref="H23:K23"/>
    <mergeCell ref="B24:F24"/>
    <mergeCell ref="H24:K24"/>
    <mergeCell ref="B25:F25"/>
    <mergeCell ref="H25:K25"/>
    <mergeCell ref="B11:L11"/>
    <mergeCell ref="M11:Q11"/>
    <mergeCell ref="C12:G12"/>
    <mergeCell ref="H12:L12"/>
    <mergeCell ref="M12:M13"/>
    <mergeCell ref="N12:P12"/>
    <mergeCell ref="Q12:Q17"/>
    <mergeCell ref="B29:L29"/>
    <mergeCell ref="B30:D30"/>
    <mergeCell ref="G30:J30"/>
    <mergeCell ref="B31:D31"/>
    <mergeCell ref="G31:J31"/>
    <mergeCell ref="B32:D32"/>
    <mergeCell ref="G32:J32"/>
    <mergeCell ref="B26:F26"/>
    <mergeCell ref="H26:K26"/>
    <mergeCell ref="B27:F27"/>
    <mergeCell ref="H27:K27"/>
    <mergeCell ref="B28:F28"/>
    <mergeCell ref="H28:K28"/>
    <mergeCell ref="M36:O40"/>
    <mergeCell ref="C37:D37"/>
    <mergeCell ref="E37:F37"/>
    <mergeCell ref="H37:J37"/>
    <mergeCell ref="C38:D38"/>
    <mergeCell ref="E38:F38"/>
    <mergeCell ref="H38:J38"/>
    <mergeCell ref="B33:L33"/>
    <mergeCell ref="B34:B35"/>
    <mergeCell ref="C34:D35"/>
    <mergeCell ref="E34:G34"/>
    <mergeCell ref="H34:L34"/>
    <mergeCell ref="E35:F35"/>
    <mergeCell ref="H35:J35"/>
    <mergeCell ref="C39:D39"/>
    <mergeCell ref="E39:F39"/>
    <mergeCell ref="H39:J39"/>
    <mergeCell ref="C40:D40"/>
    <mergeCell ref="E40:F40"/>
    <mergeCell ref="H40:J40"/>
    <mergeCell ref="C36:D36"/>
    <mergeCell ref="E36:F36"/>
    <mergeCell ref="H36:J36"/>
    <mergeCell ref="C43:D43"/>
    <mergeCell ref="E43:F43"/>
    <mergeCell ref="H43:L43"/>
    <mergeCell ref="C44:D44"/>
    <mergeCell ref="E44:F44"/>
    <mergeCell ref="H44:L44"/>
    <mergeCell ref="C41:D41"/>
    <mergeCell ref="E41:F41"/>
    <mergeCell ref="H41:L41"/>
    <mergeCell ref="C42:D42"/>
    <mergeCell ref="E42:F42"/>
    <mergeCell ref="H42:L42"/>
    <mergeCell ref="C45:D45"/>
    <mergeCell ref="E45:F45"/>
    <mergeCell ref="H45:L45"/>
    <mergeCell ref="C46:D49"/>
    <mergeCell ref="E46:F46"/>
    <mergeCell ref="H46:J46"/>
    <mergeCell ref="E47:F47"/>
    <mergeCell ref="H47:J47"/>
    <mergeCell ref="E48:F48"/>
    <mergeCell ref="H48:J48"/>
    <mergeCell ref="B57:L57"/>
    <mergeCell ref="C52:F52"/>
    <mergeCell ref="H52:L52"/>
    <mergeCell ref="C53:F53"/>
    <mergeCell ref="H53:L53"/>
    <mergeCell ref="M53:N53"/>
    <mergeCell ref="B54:I56"/>
    <mergeCell ref="J54:L56"/>
    <mergeCell ref="E49:F49"/>
    <mergeCell ref="H49:J49"/>
    <mergeCell ref="C50:F50"/>
    <mergeCell ref="H50:J50"/>
    <mergeCell ref="M50:Q50"/>
    <mergeCell ref="B51:L51"/>
  </mergeCells>
  <conditionalFormatting sqref="D8">
    <cfRule type="cellIs" dxfId="71" priority="1" operator="equal">
      <formula>"TAK"</formula>
    </cfRule>
    <cfRule type="cellIs" dxfId="70" priority="2" operator="equal">
      <formula>"NIE"</formula>
    </cfRule>
  </conditionalFormatting>
  <conditionalFormatting sqref="E9 G9">
    <cfRule type="expression" dxfId="69" priority="22">
      <formula>#REF!="NIE"</formula>
    </cfRule>
  </conditionalFormatting>
  <conditionalFormatting sqref="E9:L9">
    <cfRule type="expression" dxfId="68" priority="17">
      <formula>$D$9="NIE"</formula>
    </cfRule>
  </conditionalFormatting>
  <conditionalFormatting sqref="H53">
    <cfRule type="expression" dxfId="67" priority="23">
      <formula>G53="NIE"</formula>
    </cfRule>
  </conditionalFormatting>
  <conditionalFormatting sqref="H36:L36">
    <cfRule type="expression" dxfId="66" priority="16">
      <formula>C36="NIE"</formula>
    </cfRule>
    <cfRule type="expression" dxfId="65" priority="19">
      <formula>$G$36="NIE"</formula>
    </cfRule>
    <cfRule type="expression" dxfId="64" priority="20">
      <formula>$G$36</formula>
    </cfRule>
    <cfRule type="expression" dxfId="63" priority="21">
      <formula>"$G$36=NIE"</formula>
    </cfRule>
  </conditionalFormatting>
  <conditionalFormatting sqref="H37:L37">
    <cfRule type="expression" dxfId="62" priority="15">
      <formula>$G$37="NIE"</formula>
    </cfRule>
  </conditionalFormatting>
  <conditionalFormatting sqref="H38:L38">
    <cfRule type="expression" dxfId="61" priority="14">
      <formula>$G$38="NIE"</formula>
    </cfRule>
  </conditionalFormatting>
  <conditionalFormatting sqref="H39:L39">
    <cfRule type="expression" dxfId="60" priority="13">
      <formula>$G$39="NIE"</formula>
    </cfRule>
  </conditionalFormatting>
  <conditionalFormatting sqref="H40:L40">
    <cfRule type="expression" dxfId="59" priority="12">
      <formula>$G$40="NIE"</formula>
    </cfRule>
  </conditionalFormatting>
  <conditionalFormatting sqref="H41:L41">
    <cfRule type="expression" dxfId="58" priority="11">
      <formula>$G$41="NIE"</formula>
    </cfRule>
  </conditionalFormatting>
  <conditionalFormatting sqref="H42:L42">
    <cfRule type="expression" dxfId="57" priority="10">
      <formula>$G$42="NIE"</formula>
    </cfRule>
  </conditionalFormatting>
  <conditionalFormatting sqref="H43:L43">
    <cfRule type="expression" dxfId="56" priority="9">
      <formula>$G$43="NIE"</formula>
    </cfRule>
  </conditionalFormatting>
  <conditionalFormatting sqref="H44:L44">
    <cfRule type="expression" dxfId="55" priority="8">
      <formula>$G$44="NIE"</formula>
    </cfRule>
  </conditionalFormatting>
  <conditionalFormatting sqref="H45:L45">
    <cfRule type="expression" dxfId="54" priority="7">
      <formula>$G$45="NIE"</formula>
    </cfRule>
  </conditionalFormatting>
  <conditionalFormatting sqref="H46:L46">
    <cfRule type="expression" dxfId="53" priority="18">
      <formula>$G$46="NIE"</formula>
    </cfRule>
  </conditionalFormatting>
  <conditionalFormatting sqref="H47:L47">
    <cfRule type="expression" dxfId="52" priority="6">
      <formula>$G$47="NIE"</formula>
    </cfRule>
  </conditionalFormatting>
  <conditionalFormatting sqref="H48:L48">
    <cfRule type="expression" dxfId="51" priority="5">
      <formula>$G$48="NIE"</formula>
    </cfRule>
  </conditionalFormatting>
  <conditionalFormatting sqref="H49:L49">
    <cfRule type="expression" dxfId="50" priority="4">
      <formula>$G$49="NIE"</formula>
    </cfRule>
  </conditionalFormatting>
  <conditionalFormatting sqref="H50:L50">
    <cfRule type="expression" dxfId="49" priority="3">
      <formula>$G$50="NIE"</formula>
    </cfRule>
  </conditionalFormatting>
  <conditionalFormatting sqref="K36:L36">
    <cfRule type="colorScale" priority="24">
      <colorScale>
        <cfvo type="formula" val="&quot;TAK&quot;"/>
        <cfvo type="formula" val="&quot;NIE&quot;"/>
        <color theme="0"/>
        <color theme="0" tint="-0.34998626667073579"/>
      </colorScale>
    </cfRule>
    <cfRule type="expression" dxfId="48" priority="25">
      <formula>$G36="NIE"</formula>
    </cfRule>
  </conditionalFormatting>
  <dataValidations count="2">
    <dataValidation type="list" allowBlank="1" showInputMessage="1" showErrorMessage="1" sqref="L36:L40" xr:uid="{1421F1BF-5803-4679-9424-1EF4365D32A3}">
      <formula1>$R$35:$R$36</formula1>
    </dataValidation>
    <dataValidation type="list" allowBlank="1" showInputMessage="1" showErrorMessage="1" sqref="G53 D8:D9 G36:G50" xr:uid="{94305E07-BF0A-4937-90F1-7EC602A7B567}">
      <formula1>$R$33:$R$34</formula1>
    </dataValidation>
  </dataValidations>
  <pageMargins left="0.7" right="0.7" top="0.75" bottom="0.75" header="0.3" footer="0.3"/>
  <pageSetup paperSize="9" scale="48" fitToHeight="0" orientation="portrait" horizontalDpi="1200" verticalDpi="1200" r:id="rId1"/>
  <rowBreaks count="1" manualBreakCount="1">
    <brk id="50" min="1" max="11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2B58675D2A0254293EEABE80F99FB86" ma:contentTypeVersion="3" ma:contentTypeDescription="Create a new document." ma:contentTypeScope="" ma:versionID="8d12ba332e38384d66dd487091bef865">
  <xsd:schema xmlns:xsd="http://www.w3.org/2001/XMLSchema" xmlns:xs="http://www.w3.org/2001/XMLSchema" xmlns:p="http://schemas.microsoft.com/office/2006/metadata/properties" xmlns:ns2="82ee1216-ef73-46c9-bef4-25ce3b039e88" targetNamespace="http://schemas.microsoft.com/office/2006/metadata/properties" ma:root="true" ma:fieldsID="3add50edbb6c88965eec5a0469a4ff81" ns2:_="">
    <xsd:import namespace="82ee1216-ef73-46c9-bef4-25ce3b039e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ee1216-ef73-46c9-bef4-25ce3b039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1E5829D-7951-4E2A-9F34-702CB890F7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ee1216-ef73-46c9-bef4-25ce3b039e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9BA1E9F-7A7C-4101-A458-5CFCC3234111}">
  <ds:schemaRefs>
    <ds:schemaRef ds:uri="http://purl.org/dc/elements/1.1/"/>
    <ds:schemaRef ds:uri="82ee1216-ef73-46c9-bef4-25ce3b039e88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74DCFE3-3F08-4E33-917A-13DC60E9449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13</vt:i4>
      </vt:variant>
      <vt:variant>
        <vt:lpstr>Nazwane zakresy</vt:lpstr>
      </vt:variant>
      <vt:variant>
        <vt:i4>13</vt:i4>
      </vt:variant>
    </vt:vector>
  </HeadingPairs>
  <TitlesOfParts>
    <vt:vector size="26" baseType="lpstr">
      <vt:lpstr>1.StrTytułowa</vt:lpstr>
      <vt:lpstr>B-01</vt:lpstr>
      <vt:lpstr>B-02</vt:lpstr>
      <vt:lpstr>B-03</vt:lpstr>
      <vt:lpstr>B-04</vt:lpstr>
      <vt:lpstr>B-05</vt:lpstr>
      <vt:lpstr>B-06</vt:lpstr>
      <vt:lpstr>B-07</vt:lpstr>
      <vt:lpstr>B-08</vt:lpstr>
      <vt:lpstr>B-09</vt:lpstr>
      <vt:lpstr>B-10</vt:lpstr>
      <vt:lpstr>3.BilansEnergii</vt:lpstr>
      <vt:lpstr>4.SprawozdanieDNSH</vt:lpstr>
      <vt:lpstr>'1.StrTytułowa'!Obszar_wydruku</vt:lpstr>
      <vt:lpstr>'3.BilansEnergii'!Obszar_wydruku</vt:lpstr>
      <vt:lpstr>'4.SprawozdanieDNSH'!Obszar_wydruku</vt:lpstr>
      <vt:lpstr>'B-01'!Obszar_wydruku</vt:lpstr>
      <vt:lpstr>'B-02'!Obszar_wydruku</vt:lpstr>
      <vt:lpstr>'B-03'!Obszar_wydruku</vt:lpstr>
      <vt:lpstr>'B-04'!Obszar_wydruku</vt:lpstr>
      <vt:lpstr>'B-05'!Obszar_wydruku</vt:lpstr>
      <vt:lpstr>'B-06'!Obszar_wydruku</vt:lpstr>
      <vt:lpstr>'B-07'!Obszar_wydruku</vt:lpstr>
      <vt:lpstr>'B-08'!Obszar_wydruku</vt:lpstr>
      <vt:lpstr>'B-09'!Obszar_wydruku</vt:lpstr>
      <vt:lpstr>'B-10'!Obszar_wydruku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Audyt Ex-Ante</dc:title>
  <dc:subject/>
  <dc:creator>Piotr Oblekowski</dc:creator>
  <cp:keywords/>
  <dc:description/>
  <cp:lastModifiedBy>Beata Czerska</cp:lastModifiedBy>
  <cp:revision/>
  <dcterms:created xsi:type="dcterms:W3CDTF">2015-06-05T18:19:34Z</dcterms:created>
  <dcterms:modified xsi:type="dcterms:W3CDTF">2026-08-04T06:48:19Z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0x010100A2B58675D2A0254293EEABE80F99FB86</vt:lpwstr>
  </property>
</Properties>
</file>