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in Kulesza\Documents\AAA - INWESTYCJE\Termomodernizacja MGDK i Mickiewicza6\Mickiewicza 6\przetarg 08.26\"/>
    </mc:Choice>
  </mc:AlternateContent>
  <xr:revisionPtr revIDLastSave="0" documentId="8_{737F4C9D-C52B-4617-99E2-67E14B70C4AC}" xr6:coauthVersionLast="47" xr6:coauthVersionMax="47" xr10:uidLastSave="{00000000-0000-0000-0000-000000000000}"/>
  <bookViews>
    <workbookView xWindow="-28920" yWindow="-6870" windowWidth="29040" windowHeight="15720" activeTab="1" xr2:uid="{00000000-000D-0000-FFFF-FFFF00000000}"/>
  </bookViews>
  <sheets>
    <sheet name="Metryka" sheetId="1" r:id="rId1"/>
    <sheet name="Przedmiar robót" sheetId="2" r:id="rId2"/>
    <sheet name="Założenia cenow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2" l="1"/>
  <c r="N2" i="2"/>
  <c r="O2" i="2"/>
  <c r="M3" i="2"/>
  <c r="N3" i="2"/>
  <c r="O3" i="2"/>
  <c r="P3" i="2"/>
  <c r="Q3" i="2"/>
  <c r="M4" i="2"/>
  <c r="N4" i="2"/>
  <c r="O4" i="2"/>
  <c r="M5" i="2"/>
  <c r="P5" i="2" s="1"/>
  <c r="N5" i="2"/>
  <c r="O5" i="2"/>
  <c r="M6" i="2"/>
  <c r="N6" i="2"/>
  <c r="O6" i="2"/>
  <c r="M7" i="2"/>
  <c r="N7" i="2"/>
  <c r="O7" i="2"/>
  <c r="P7" i="2"/>
  <c r="Q7" i="2"/>
  <c r="M8" i="2"/>
  <c r="N8" i="2"/>
  <c r="O8" i="2"/>
  <c r="M9" i="2"/>
  <c r="N9" i="2"/>
  <c r="O9" i="2"/>
  <c r="P9" i="2"/>
  <c r="Q9" i="2"/>
  <c r="M10" i="2"/>
  <c r="N10" i="2"/>
  <c r="O10" i="2"/>
  <c r="M11" i="2"/>
  <c r="N11" i="2"/>
  <c r="O11" i="2"/>
  <c r="M12" i="2"/>
  <c r="N12" i="2"/>
  <c r="O12" i="2"/>
  <c r="M13" i="2"/>
  <c r="N13" i="2"/>
  <c r="O13" i="2"/>
  <c r="P13" i="2"/>
  <c r="Q13" i="2"/>
  <c r="M14" i="2"/>
  <c r="N14" i="2"/>
  <c r="O14" i="2"/>
  <c r="M15" i="2"/>
  <c r="N15" i="2"/>
  <c r="O15" i="2"/>
  <c r="P15" i="2"/>
  <c r="Q15" i="2"/>
  <c r="M16" i="2"/>
  <c r="N16" i="2"/>
  <c r="O16" i="2"/>
  <c r="M17" i="2"/>
  <c r="N17" i="2"/>
  <c r="O17" i="2"/>
  <c r="M18" i="2"/>
  <c r="N18" i="2"/>
  <c r="O18" i="2"/>
  <c r="M19" i="2"/>
  <c r="N19" i="2"/>
  <c r="O19" i="2"/>
  <c r="P19" i="2"/>
  <c r="Q19" i="2"/>
  <c r="M20" i="2"/>
  <c r="N20" i="2"/>
  <c r="O20" i="2"/>
  <c r="M21" i="2"/>
  <c r="N21" i="2"/>
  <c r="O21" i="2"/>
  <c r="P21" i="2" s="1"/>
  <c r="M22" i="2"/>
  <c r="N22" i="2"/>
  <c r="O22" i="2"/>
  <c r="M23" i="2"/>
  <c r="N23" i="2"/>
  <c r="O23" i="2"/>
  <c r="P23" i="2"/>
  <c r="Q23" i="2"/>
  <c r="S23" i="2" s="1"/>
  <c r="R23" i="2"/>
  <c r="M24" i="2"/>
  <c r="N24" i="2"/>
  <c r="O24" i="2"/>
  <c r="M25" i="2"/>
  <c r="N25" i="2"/>
  <c r="O25" i="2"/>
  <c r="M26" i="2"/>
  <c r="N26" i="2"/>
  <c r="O26" i="2"/>
  <c r="M27" i="2"/>
  <c r="N27" i="2"/>
  <c r="O27" i="2"/>
  <c r="Q27" i="2" s="1"/>
  <c r="P27" i="2"/>
  <c r="M28" i="2"/>
  <c r="N28" i="2"/>
  <c r="O28" i="2"/>
  <c r="M29" i="2"/>
  <c r="N29" i="2"/>
  <c r="O29" i="2"/>
  <c r="P29" i="2"/>
  <c r="Q29" i="2"/>
  <c r="M30" i="2"/>
  <c r="N30" i="2"/>
  <c r="O30" i="2"/>
  <c r="M31" i="2"/>
  <c r="N31" i="2"/>
  <c r="O31" i="2"/>
  <c r="M32" i="2"/>
  <c r="N32" i="2"/>
  <c r="O32" i="2"/>
  <c r="M33" i="2"/>
  <c r="N33" i="2"/>
  <c r="O33" i="2"/>
  <c r="P33" i="2"/>
  <c r="Q33" i="2"/>
  <c r="M34" i="2"/>
  <c r="N34" i="2"/>
  <c r="O34" i="2"/>
  <c r="M35" i="2"/>
  <c r="N35" i="2"/>
  <c r="O35" i="2"/>
  <c r="P35" i="2"/>
  <c r="Q35" i="2"/>
  <c r="M36" i="2"/>
  <c r="N36" i="2"/>
  <c r="O36" i="2"/>
  <c r="M37" i="2"/>
  <c r="P37" i="2" s="1"/>
  <c r="N37" i="2"/>
  <c r="O37" i="2"/>
  <c r="M38" i="2"/>
  <c r="N38" i="2"/>
  <c r="O38" i="2"/>
  <c r="M39" i="2"/>
  <c r="N39" i="2"/>
  <c r="O39" i="2"/>
  <c r="P39" i="2"/>
  <c r="Q39" i="2"/>
  <c r="M40" i="2"/>
  <c r="N40" i="2"/>
  <c r="O40" i="2"/>
  <c r="M41" i="2"/>
  <c r="N41" i="2"/>
  <c r="O41" i="2"/>
  <c r="P41" i="2"/>
  <c r="Q41" i="2"/>
  <c r="M42" i="2"/>
  <c r="N42" i="2"/>
  <c r="O42" i="2"/>
  <c r="M43" i="2"/>
  <c r="N43" i="2"/>
  <c r="O43" i="2"/>
  <c r="M44" i="2"/>
  <c r="N44" i="2"/>
  <c r="O44" i="2"/>
  <c r="M45" i="2"/>
  <c r="N45" i="2"/>
  <c r="O45" i="2"/>
  <c r="P45" i="2"/>
  <c r="Q45" i="2"/>
  <c r="M46" i="2"/>
  <c r="N46" i="2"/>
  <c r="O46" i="2"/>
  <c r="M47" i="2"/>
  <c r="N47" i="2"/>
  <c r="O47" i="2"/>
  <c r="P47" i="2"/>
  <c r="Q47" i="2"/>
  <c r="M48" i="2"/>
  <c r="N48" i="2"/>
  <c r="O48" i="2"/>
  <c r="M49" i="2"/>
  <c r="N49" i="2"/>
  <c r="O49" i="2"/>
  <c r="M50" i="2"/>
  <c r="N50" i="2"/>
  <c r="O50" i="2"/>
  <c r="M51" i="2"/>
  <c r="N51" i="2"/>
  <c r="O51" i="2"/>
  <c r="P51" i="2"/>
  <c r="Q51" i="2"/>
  <c r="M52" i="2"/>
  <c r="N52" i="2"/>
  <c r="O52" i="2"/>
  <c r="M53" i="2"/>
  <c r="N53" i="2"/>
  <c r="O53" i="2"/>
  <c r="Q53" i="2" s="1"/>
  <c r="P53" i="2"/>
  <c r="M54" i="2"/>
  <c r="N54" i="2"/>
  <c r="O54" i="2"/>
  <c r="M55" i="2"/>
  <c r="N55" i="2"/>
  <c r="O55" i="2"/>
  <c r="M56" i="2"/>
  <c r="N56" i="2"/>
  <c r="O56" i="2"/>
  <c r="M57" i="2"/>
  <c r="N57" i="2"/>
  <c r="O57" i="2"/>
  <c r="P57" i="2"/>
  <c r="Q57" i="2"/>
  <c r="M58" i="2"/>
  <c r="N58" i="2"/>
  <c r="O58" i="2"/>
  <c r="M59" i="2"/>
  <c r="N59" i="2"/>
  <c r="O59" i="2"/>
  <c r="P59" i="2"/>
  <c r="Q59" i="2"/>
  <c r="M60" i="2"/>
  <c r="N60" i="2"/>
  <c r="O60" i="2"/>
  <c r="M61" i="2"/>
  <c r="N61" i="2"/>
  <c r="O61" i="2"/>
  <c r="M62" i="2"/>
  <c r="N62" i="2"/>
  <c r="O62" i="2"/>
  <c r="M63" i="2"/>
  <c r="N63" i="2"/>
  <c r="O63" i="2"/>
  <c r="Q63" i="2" s="1"/>
  <c r="P63" i="2"/>
  <c r="M64" i="2"/>
  <c r="N64" i="2"/>
  <c r="O64" i="2"/>
  <c r="M65" i="2"/>
  <c r="N65" i="2"/>
  <c r="O65" i="2"/>
  <c r="P65" i="2"/>
  <c r="Q65" i="2"/>
  <c r="M66" i="2"/>
  <c r="N66" i="2"/>
  <c r="O66" i="2"/>
  <c r="M67" i="2"/>
  <c r="N67" i="2"/>
  <c r="O67" i="2"/>
  <c r="M68" i="2"/>
  <c r="N68" i="2"/>
  <c r="O68" i="2"/>
  <c r="M69" i="2"/>
  <c r="N69" i="2"/>
  <c r="O69" i="2"/>
  <c r="P69" i="2"/>
  <c r="Q69" i="2"/>
  <c r="M70" i="2"/>
  <c r="N70" i="2"/>
  <c r="O70" i="2"/>
  <c r="M71" i="2"/>
  <c r="N71" i="2"/>
  <c r="O71" i="2"/>
  <c r="P71" i="2"/>
  <c r="Q71" i="2"/>
  <c r="M72" i="2"/>
  <c r="N72" i="2"/>
  <c r="O72" i="2"/>
  <c r="M73" i="2"/>
  <c r="P73" i="2" s="1"/>
  <c r="N73" i="2"/>
  <c r="O73" i="2"/>
  <c r="M74" i="2"/>
  <c r="N74" i="2"/>
  <c r="O74" i="2"/>
  <c r="M75" i="2"/>
  <c r="N75" i="2"/>
  <c r="O75" i="2"/>
  <c r="P75" i="2"/>
  <c r="Q75" i="2"/>
  <c r="M76" i="2"/>
  <c r="N76" i="2"/>
  <c r="O76" i="2"/>
  <c r="M77" i="2"/>
  <c r="N77" i="2"/>
  <c r="O77" i="2"/>
  <c r="P77" i="2"/>
  <c r="Q77" i="2"/>
  <c r="M78" i="2"/>
  <c r="N78" i="2"/>
  <c r="O78" i="2"/>
  <c r="M79" i="2"/>
  <c r="N79" i="2"/>
  <c r="O79" i="2"/>
  <c r="M80" i="2"/>
  <c r="N80" i="2"/>
  <c r="O80" i="2"/>
  <c r="M81" i="2"/>
  <c r="N81" i="2"/>
  <c r="O81" i="2"/>
  <c r="P81" i="2"/>
  <c r="Q81" i="2"/>
  <c r="M82" i="2"/>
  <c r="N82" i="2"/>
  <c r="O82" i="2"/>
  <c r="M83" i="2"/>
  <c r="N83" i="2"/>
  <c r="O83" i="2"/>
  <c r="P83" i="2"/>
  <c r="Q83" i="2"/>
  <c r="M84" i="2"/>
  <c r="N84" i="2"/>
  <c r="O84" i="2"/>
  <c r="P79" i="2" l="1"/>
  <c r="Q79" i="2" s="1"/>
  <c r="S79" i="2" s="1"/>
  <c r="P43" i="2"/>
  <c r="P17" i="2"/>
  <c r="P49" i="2"/>
  <c r="P55" i="2"/>
  <c r="P61" i="2"/>
  <c r="Q61" i="2" s="1"/>
  <c r="S61" i="2" s="1"/>
  <c r="R61" i="2" s="1"/>
  <c r="P25" i="2"/>
  <c r="Q21" i="2"/>
  <c r="S21" i="2" s="1"/>
  <c r="P67" i="2"/>
  <c r="Q67" i="2" s="1"/>
  <c r="S67" i="2" s="1"/>
  <c r="R67" i="2" s="1"/>
  <c r="P31" i="2"/>
  <c r="S31" i="2" s="1"/>
  <c r="R31" i="2" s="1"/>
  <c r="Q17" i="2"/>
  <c r="Q5" i="2"/>
  <c r="S5" i="2" s="1"/>
  <c r="R5" i="2" s="1"/>
  <c r="Q73" i="2"/>
  <c r="P11" i="2"/>
  <c r="Q11" i="2" s="1"/>
  <c r="S11" i="2" s="1"/>
  <c r="Q55" i="2"/>
  <c r="S55" i="2" s="1"/>
  <c r="Q49" i="2"/>
  <c r="S49" i="2" s="1"/>
  <c r="R49" i="2" s="1"/>
  <c r="Q43" i="2"/>
  <c r="Q37" i="2"/>
  <c r="Q31" i="2"/>
  <c r="Q25" i="2"/>
  <c r="P80" i="2"/>
  <c r="Q80" i="2" s="1"/>
  <c r="S80" i="2" s="1"/>
  <c r="R80" i="2" s="1"/>
  <c r="P72" i="2"/>
  <c r="Q72" i="2"/>
  <c r="P64" i="2"/>
  <c r="Q64" i="2"/>
  <c r="P56" i="2"/>
  <c r="Q56" i="2"/>
  <c r="P48" i="2"/>
  <c r="Q48" i="2"/>
  <c r="P40" i="2"/>
  <c r="Q40" i="2"/>
  <c r="S40" i="2" s="1"/>
  <c r="R40" i="2" s="1"/>
  <c r="P32" i="2"/>
  <c r="Q32" i="2" s="1"/>
  <c r="P24" i="2"/>
  <c r="Q24" i="2"/>
  <c r="P16" i="2"/>
  <c r="Q16" i="2"/>
  <c r="P8" i="2"/>
  <c r="Q8" i="2"/>
  <c r="P2" i="2"/>
  <c r="Q2" i="2"/>
  <c r="P82" i="2"/>
  <c r="Q82" i="2"/>
  <c r="P74" i="2"/>
  <c r="Q74" i="2" s="1"/>
  <c r="P66" i="2"/>
  <c r="Q66" i="2"/>
  <c r="P58" i="2"/>
  <c r="Q58" i="2"/>
  <c r="P50" i="2"/>
  <c r="Q50" i="2"/>
  <c r="S50" i="2" s="1"/>
  <c r="R50" i="2" s="1"/>
  <c r="P42" i="2"/>
  <c r="Q42" i="2"/>
  <c r="P34" i="2"/>
  <c r="Q34" i="2"/>
  <c r="P26" i="2"/>
  <c r="Q26" i="2" s="1"/>
  <c r="S26" i="2" s="1"/>
  <c r="R26" i="2" s="1"/>
  <c r="P18" i="2"/>
  <c r="Q18" i="2" s="1"/>
  <c r="P10" i="2"/>
  <c r="Q10" i="2"/>
  <c r="P84" i="2"/>
  <c r="Q84" i="2"/>
  <c r="P76" i="2"/>
  <c r="S76" i="2" s="1"/>
  <c r="R76" i="2" s="1"/>
  <c r="Q76" i="2"/>
  <c r="P68" i="2"/>
  <c r="Q68" i="2" s="1"/>
  <c r="S68" i="2" s="1"/>
  <c r="R68" i="2" s="1"/>
  <c r="P60" i="2"/>
  <c r="Q60" i="2" s="1"/>
  <c r="P52" i="2"/>
  <c r="Q52" i="2" s="1"/>
  <c r="P44" i="2"/>
  <c r="Q44" i="2"/>
  <c r="P36" i="2"/>
  <c r="Q36" i="2"/>
  <c r="P28" i="2"/>
  <c r="Q28" i="2"/>
  <c r="P20" i="2"/>
  <c r="Q20" i="2" s="1"/>
  <c r="P12" i="2"/>
  <c r="Q12" i="2"/>
  <c r="P4" i="2"/>
  <c r="Q4" i="2" s="1"/>
  <c r="S4" i="2" s="1"/>
  <c r="R4" i="2" s="1"/>
  <c r="P78" i="2"/>
  <c r="Q78" i="2" s="1"/>
  <c r="S78" i="2" s="1"/>
  <c r="R78" i="2" s="1"/>
  <c r="P70" i="2"/>
  <c r="Q70" i="2"/>
  <c r="P62" i="2"/>
  <c r="Q62" i="2"/>
  <c r="P54" i="2"/>
  <c r="Q54" i="2" s="1"/>
  <c r="P46" i="2"/>
  <c r="Q46" i="2" s="1"/>
  <c r="P38" i="2"/>
  <c r="Q38" i="2" s="1"/>
  <c r="P30" i="2"/>
  <c r="Q30" i="2"/>
  <c r="S30" i="2" s="1"/>
  <c r="R30" i="2" s="1"/>
  <c r="P22" i="2"/>
  <c r="Q22" i="2" s="1"/>
  <c r="P14" i="2"/>
  <c r="Q14" i="2"/>
  <c r="P6" i="2"/>
  <c r="Q6" i="2" s="1"/>
  <c r="S33" i="2"/>
  <c r="R33" i="2" s="1"/>
  <c r="T23" i="2"/>
  <c r="U23" i="2" s="1"/>
  <c r="S63" i="2"/>
  <c r="R63" i="2" s="1"/>
  <c r="S53" i="2"/>
  <c r="R53" i="2" s="1"/>
  <c r="S77" i="2"/>
  <c r="R77" i="2" s="1"/>
  <c r="S35" i="2"/>
  <c r="R35" i="2" s="1"/>
  <c r="S42" i="2"/>
  <c r="R42" i="2" s="1"/>
  <c r="S83" i="2"/>
  <c r="R83" i="2" s="1"/>
  <c r="S39" i="2"/>
  <c r="R39" i="2" s="1"/>
  <c r="S41" i="2"/>
  <c r="R41" i="2" s="1"/>
  <c r="S70" i="2"/>
  <c r="R70" i="2" s="1"/>
  <c r="S81" i="2"/>
  <c r="R81" i="2" s="1"/>
  <c r="S65" i="2"/>
  <c r="R65" i="2" s="1"/>
  <c r="S19" i="2"/>
  <c r="R19" i="2" s="1"/>
  <c r="S3" i="2"/>
  <c r="R3" i="2" s="1"/>
  <c r="S27" i="2"/>
  <c r="R27" i="2" s="1"/>
  <c r="S15" i="2"/>
  <c r="R15" i="2" s="1"/>
  <c r="S47" i="2"/>
  <c r="R47" i="2" s="1"/>
  <c r="S71" i="2"/>
  <c r="R71" i="2" s="1"/>
  <c r="S73" i="2"/>
  <c r="R73" i="2" s="1"/>
  <c r="S59" i="2"/>
  <c r="R59" i="2" s="1"/>
  <c r="S16" i="2"/>
  <c r="R16" i="2" s="1"/>
  <c r="S9" i="2"/>
  <c r="R9" i="2" s="1"/>
  <c r="S57" i="2"/>
  <c r="R57" i="2" s="1"/>
  <c r="R21" i="2" l="1"/>
  <c r="T21" i="2"/>
  <c r="U21" i="2" s="1"/>
  <c r="S56" i="2"/>
  <c r="R56" i="2" s="1"/>
  <c r="S62" i="2"/>
  <c r="R62" i="2" s="1"/>
  <c r="S10" i="2"/>
  <c r="R10" i="2" s="1"/>
  <c r="S64" i="2"/>
  <c r="R64" i="2" s="1"/>
  <c r="S44" i="2"/>
  <c r="R44" i="2" s="1"/>
  <c r="S8" i="2"/>
  <c r="R8" i="2" s="1"/>
  <c r="R11" i="2"/>
  <c r="T11" i="2"/>
  <c r="U11" i="2" s="1"/>
  <c r="R79" i="2"/>
  <c r="T79" i="2"/>
  <c r="U79" i="2" s="1"/>
  <c r="R55" i="2"/>
  <c r="T55" i="2"/>
  <c r="U55" i="2" s="1"/>
  <c r="S28" i="2"/>
  <c r="R28" i="2" s="1"/>
  <c r="S46" i="2"/>
  <c r="R46" i="2" s="1"/>
  <c r="S66" i="2"/>
  <c r="R66" i="2" s="1"/>
  <c r="S72" i="2"/>
  <c r="R72" i="2" s="1"/>
  <c r="S32" i="2"/>
  <c r="R32" i="2" s="1"/>
  <c r="S60" i="2"/>
  <c r="R60" i="2" s="1"/>
  <c r="S34" i="2"/>
  <c r="R34" i="2" s="1"/>
  <c r="S48" i="2"/>
  <c r="R48" i="2" s="1"/>
  <c r="S38" i="2"/>
  <c r="R38" i="2" s="1"/>
  <c r="S14" i="2"/>
  <c r="S20" i="2"/>
  <c r="R20" i="2" s="1"/>
  <c r="T26" i="2"/>
  <c r="U26" i="2" s="1"/>
  <c r="T80" i="2"/>
  <c r="U80" i="2" s="1"/>
  <c r="T31" i="2"/>
  <c r="U31" i="2"/>
  <c r="T46" i="2"/>
  <c r="U46" i="2" s="1"/>
  <c r="T53" i="2"/>
  <c r="U53" i="2" s="1"/>
  <c r="T70" i="2"/>
  <c r="U70" i="2" s="1"/>
  <c r="S7" i="2"/>
  <c r="R7" i="2" s="1"/>
  <c r="S52" i="2"/>
  <c r="R52" i="2" s="1"/>
  <c r="T76" i="2"/>
  <c r="U76" i="2" s="1"/>
  <c r="T67" i="2"/>
  <c r="U67" i="2" s="1"/>
  <c r="T50" i="2"/>
  <c r="U50" i="2" s="1"/>
  <c r="T32" i="2"/>
  <c r="U32" i="2" s="1"/>
  <c r="T71" i="2"/>
  <c r="U71" i="2" s="1"/>
  <c r="T59" i="2"/>
  <c r="U59" i="2" s="1"/>
  <c r="T41" i="2"/>
  <c r="U41" i="2" s="1"/>
  <c r="T49" i="2"/>
  <c r="U49" i="2" s="1"/>
  <c r="T47" i="2"/>
  <c r="U47" i="2" s="1"/>
  <c r="T81" i="2"/>
  <c r="U81" i="2" s="1"/>
  <c r="T34" i="2"/>
  <c r="U34" i="2" s="1"/>
  <c r="S37" i="2"/>
  <c r="R37" i="2" s="1"/>
  <c r="T30" i="2"/>
  <c r="U30" i="2" s="1"/>
  <c r="T16" i="2"/>
  <c r="U16" i="2" s="1"/>
  <c r="T33" i="2"/>
  <c r="U33" i="2" s="1"/>
  <c r="T61" i="2"/>
  <c r="U61" i="2" s="1"/>
  <c r="T66" i="2"/>
  <c r="U66" i="2" s="1"/>
  <c r="S84" i="2"/>
  <c r="R84" i="2" s="1"/>
  <c r="T73" i="2"/>
  <c r="U73" i="2" s="1"/>
  <c r="T42" i="2"/>
  <c r="U42" i="2" s="1"/>
  <c r="T15" i="2"/>
  <c r="U15" i="2" s="1"/>
  <c r="T65" i="2"/>
  <c r="U65" i="2" s="1"/>
  <c r="T57" i="2"/>
  <c r="U57" i="2" s="1"/>
  <c r="T39" i="2"/>
  <c r="U39" i="2" s="1"/>
  <c r="S43" i="2"/>
  <c r="R43" i="2" s="1"/>
  <c r="T78" i="2"/>
  <c r="U78" i="2" s="1"/>
  <c r="S13" i="2"/>
  <c r="R13" i="2" s="1"/>
  <c r="S51" i="2"/>
  <c r="R51" i="2" s="1"/>
  <c r="T83" i="2"/>
  <c r="U83" i="2" s="1"/>
  <c r="T9" i="2"/>
  <c r="U9" i="2" s="1"/>
  <c r="S36" i="2"/>
  <c r="R36" i="2" s="1"/>
  <c r="T3" i="2"/>
  <c r="U3" i="2" s="1"/>
  <c r="S22" i="2"/>
  <c r="R22" i="2" s="1"/>
  <c r="T4" i="2"/>
  <c r="U4" i="2" s="1"/>
  <c r="S24" i="2"/>
  <c r="R24" i="2" s="1"/>
  <c r="T44" i="2"/>
  <c r="U44" i="2" s="1"/>
  <c r="T64" i="2"/>
  <c r="U64" i="2" s="1"/>
  <c r="S54" i="2"/>
  <c r="R54" i="2" s="1"/>
  <c r="S45" i="2"/>
  <c r="R45" i="2" s="1"/>
  <c r="S74" i="2"/>
  <c r="R74" i="2" s="1"/>
  <c r="S29" i="2"/>
  <c r="R29" i="2" s="1"/>
  <c r="T35" i="2"/>
  <c r="U35" i="2"/>
  <c r="T56" i="2"/>
  <c r="U56" i="2" s="1"/>
  <c r="S58" i="2"/>
  <c r="R58" i="2" s="1"/>
  <c r="T48" i="2"/>
  <c r="U48" i="2" s="1"/>
  <c r="T68" i="2"/>
  <c r="U68" i="2" s="1"/>
  <c r="T19" i="2"/>
  <c r="U19" i="2" s="1"/>
  <c r="S69" i="2"/>
  <c r="R69" i="2" s="1"/>
  <c r="S18" i="2"/>
  <c r="R18" i="2" s="1"/>
  <c r="T77" i="2"/>
  <c r="U77" i="2" s="1"/>
  <c r="S75" i="2"/>
  <c r="R75" i="2" s="1"/>
  <c r="T27" i="2"/>
  <c r="U27" i="2" s="1"/>
  <c r="T5" i="2"/>
  <c r="U5" i="2" s="1"/>
  <c r="T63" i="2"/>
  <c r="U63" i="2" s="1"/>
  <c r="S17" i="2"/>
  <c r="R17" i="2" s="1"/>
  <c r="S2" i="2"/>
  <c r="R2" i="2" s="1"/>
  <c r="S25" i="2"/>
  <c r="R25" i="2" s="1"/>
  <c r="S6" i="2"/>
  <c r="R6" i="2" s="1"/>
  <c r="S12" i="2"/>
  <c r="R12" i="2" s="1"/>
  <c r="T40" i="2"/>
  <c r="U40" i="2" s="1"/>
  <c r="S82" i="2"/>
  <c r="R82" i="2" s="1"/>
  <c r="T10" i="2" l="1"/>
  <c r="U10" i="2" s="1"/>
  <c r="T62" i="2"/>
  <c r="U62" i="2" s="1"/>
  <c r="T8" i="2"/>
  <c r="U8" i="2" s="1"/>
  <c r="T60" i="2"/>
  <c r="U60" i="2" s="1"/>
  <c r="T72" i="2"/>
  <c r="U72" i="2" s="1"/>
  <c r="T28" i="2"/>
  <c r="U28" i="2" s="1"/>
  <c r="T14" i="2"/>
  <c r="R14" i="2"/>
  <c r="U14" i="2"/>
  <c r="T20" i="2"/>
  <c r="U20" i="2" s="1"/>
  <c r="T38" i="2"/>
  <c r="U38" i="2" s="1"/>
  <c r="T43" i="2"/>
  <c r="U43" i="2" s="1"/>
  <c r="T12" i="2"/>
  <c r="U12" i="2" s="1"/>
  <c r="T51" i="2"/>
  <c r="U51" i="2" s="1"/>
  <c r="T22" i="2"/>
  <c r="U22" i="2" s="1"/>
  <c r="T69" i="2"/>
  <c r="U69" i="2" s="1"/>
  <c r="T29" i="2"/>
  <c r="U29" i="2" s="1"/>
  <c r="T74" i="2"/>
  <c r="U74" i="2" s="1"/>
  <c r="T45" i="2"/>
  <c r="U45" i="2" s="1"/>
  <c r="T84" i="2"/>
  <c r="U84" i="2" s="1"/>
  <c r="T6" i="2"/>
  <c r="U6" i="2" s="1"/>
  <c r="T75" i="2"/>
  <c r="U75" i="2" s="1"/>
  <c r="T2" i="2"/>
  <c r="U2" i="2" s="1"/>
  <c r="T37" i="2"/>
  <c r="U37" i="2" s="1"/>
  <c r="T7" i="2"/>
  <c r="U7" i="2" s="1"/>
  <c r="T54" i="2"/>
  <c r="U54" i="2" s="1"/>
  <c r="T52" i="2"/>
  <c r="U52" i="2" s="1"/>
  <c r="T58" i="2"/>
  <c r="U58" i="2" s="1"/>
  <c r="T13" i="2"/>
  <c r="U13" i="2" s="1"/>
  <c r="T25" i="2"/>
  <c r="U25" i="2" s="1"/>
  <c r="T82" i="2"/>
  <c r="U82" i="2" s="1"/>
  <c r="T17" i="2"/>
  <c r="U17" i="2" s="1"/>
  <c r="T36" i="2"/>
  <c r="U36" i="2" s="1"/>
  <c r="T24" i="2"/>
  <c r="U24" i="2" s="1"/>
  <c r="T18" i="2"/>
  <c r="U18" i="2" s="1"/>
</calcChain>
</file>

<file path=xl/sharedStrings.xml><?xml version="1.0" encoding="utf-8"?>
<sst xmlns="http://schemas.openxmlformats.org/spreadsheetml/2006/main" count="772" uniqueCount="360">
  <si>
    <t>KOSZTORYS SZCZEGÓŁOWY INWESTORSKI</t>
  </si>
  <si>
    <t>Termomodernizacja oraz zmiana sposobu użytkowania istniejącego budynku sali gimnastycznej z zapleczem szatniowym na budynek użyteczności publicznej – MGOPS i Senior+</t>
  </si>
  <si>
    <t>Obiekt</t>
  </si>
  <si>
    <t>Budynek użyteczności publicznej / budynek biurowy</t>
  </si>
  <si>
    <t>Adres inwestycji</t>
  </si>
  <si>
    <t>ul. Mickiewicza 6, 49-340 Lewin Brzeski, dz. nr 733/3</t>
  </si>
  <si>
    <t>Inwestor</t>
  </si>
  <si>
    <t>Gmina Lewin Brzeski / Urząd Miejski w Lewinie Brzeskim</t>
  </si>
  <si>
    <t>Adres inwestora</t>
  </si>
  <si>
    <t>ul. Rynek 1, 49-340 Lewin Brzeski</t>
  </si>
  <si>
    <t>Poziom cen</t>
  </si>
  <si>
    <t>II kwartał 2026 r.</t>
  </si>
  <si>
    <t>Podstawa narzutów</t>
  </si>
  <si>
    <t>Metoda szczegółowa: R, M, S + Kp + Z; ceny jednostkowe w arkuszu podane jako nakłady bezpośrednie IIQ2026</t>
  </si>
  <si>
    <t>Kp</t>
  </si>
  <si>
    <t>Zysk</t>
  </si>
  <si>
    <t>VAT</t>
  </si>
  <si>
    <t>Założenia kwalifikowalności</t>
  </si>
  <si>
    <t>Koszty kwalifikowane</t>
  </si>
  <si>
    <t>Roboty termomodernizacyjne i instalacje wpływające na efekt energetyczny: ocieplenia, stolarka zewnętrzna, dach, C.O., wentylacja z odzyskiem, PV.</t>
  </si>
  <si>
    <t>Koszty niekwalifikowane</t>
  </si>
  <si>
    <t>Roboty remontowe, przebudowa, wykończenia, konstrukcja, stolarka wewnętrzna, wod.-kan., gaz, elektryka ogólna, teletechnika, ppoż.</t>
  </si>
  <si>
    <t>Założenia projektowe po uzgodnieniach konserwatorskich</t>
  </si>
  <si>
    <t>Zmiany stolarki</t>
  </si>
  <si>
    <t>Przyjęto nowe typy: O11 -&gt; O09, O10 -&gt; O2 oraz korektę wysokości parapetów i nadproży.</t>
  </si>
  <si>
    <t>Powierzchnia parteru</t>
  </si>
  <si>
    <t>248,7 m² wg opisu zmian z czerwca 2026.</t>
  </si>
  <si>
    <t>Powierzchnia piętra</t>
  </si>
  <si>
    <t>215,5 m² wg rys. PB.2 z poprawkami 06.2026.</t>
  </si>
  <si>
    <t>Dach</t>
  </si>
  <si>
    <t>Przyjęto powierzchnię połaci 380,2 m² z aktualnego rzutu dachu PB.3.</t>
  </si>
  <si>
    <t>Multipor</t>
  </si>
  <si>
    <t>W dawnej sali gimnastycznej przyjęto ocieplenie od wewnątrz Xella Multipor; powierzchnia kosztorysowa 182 m² do weryfikacji powykonawczej.</t>
  </si>
  <si>
    <t>Uwaga</t>
  </si>
  <si>
    <t>Wartości instalacji przyjęto do przeniesienia i klasyfikacji bez ponownego przedmiarowania technicznego, zgodnie z ustaleniami.</t>
  </si>
  <si>
    <t>Uzupełnienie – klimatyzacja</t>
  </si>
  <si>
    <t>Dodano pozycje 84–97: jednostki wewnętrzne i zewnętrzne JZ1–JZ5, trasy freonowe, skropliny, zasilanie, sterowanie, konstrukcje wsporcze, przejścia, próby szczelności, próżniowanie, uruchomienie i dokumentację powykonawczą.</t>
  </si>
  <si>
    <t>Kwalifikowalność klimatyzacji</t>
  </si>
  <si>
    <t>Przyjęto jako koszty niekwalifikowane, chyba że audyt energetyczny i regulamin programu wskażą możliwość kwalifikowania części układu.</t>
  </si>
  <si>
    <t>Lp.</t>
  </si>
  <si>
    <t>Etap</t>
  </si>
  <si>
    <t>Kwalifikowalność</t>
  </si>
  <si>
    <t>Dział</t>
  </si>
  <si>
    <t>Podstawa (KNR)</t>
  </si>
  <si>
    <t>Opis robót</t>
  </si>
  <si>
    <t>Obmiar (działanie)</t>
  </si>
  <si>
    <t>Jm</t>
  </si>
  <si>
    <t>Ilość</t>
  </si>
  <si>
    <t>R jedn.</t>
  </si>
  <si>
    <t>M jedn.</t>
  </si>
  <si>
    <t>S jedn.</t>
  </si>
  <si>
    <t>R</t>
  </si>
  <si>
    <t>M</t>
  </si>
  <si>
    <t>S</t>
  </si>
  <si>
    <t>Kp 65%</t>
  </si>
  <si>
    <t>Z 12%</t>
  </si>
  <si>
    <t>Cena jedn. z narzutami</t>
  </si>
  <si>
    <t>Wartość netto</t>
  </si>
  <si>
    <t>VAT 23%</t>
  </si>
  <si>
    <t>Wartość brutto</t>
  </si>
  <si>
    <t>Uwagi</t>
  </si>
  <si>
    <t>Etap II</t>
  </si>
  <si>
    <t>Niekwalifikowane</t>
  </si>
  <si>
    <t>1. Roboty przygotowawcze i rozbiórkowe</t>
  </si>
  <si>
    <t>KNR 4-01 0101-01</t>
  </si>
  <si>
    <t>Organizacja placu budowy, zabezpieczenie stref robót, oznakowanie BHP</t>
  </si>
  <si>
    <t>ryczałt</t>
  </si>
  <si>
    <t>kpl</t>
  </si>
  <si>
    <t>KNR 4-01 0108-01</t>
  </si>
  <si>
    <t>Kontenery, załadunek, transport i utylizacja gruzu z robót rozbiórkowych</t>
  </si>
  <si>
    <t>12 kontenerów</t>
  </si>
  <si>
    <t>KNR 4-01 0211-03</t>
  </si>
  <si>
    <t>Rozbiórka istniejących posadzek i warstw PG1* na gruncie</t>
  </si>
  <si>
    <t>248,7 m²</t>
  </si>
  <si>
    <t>m²</t>
  </si>
  <si>
    <t>KNR 4-01 0701-02</t>
  </si>
  <si>
    <t>Demontaż istniejących drzwi wewnętrznych wraz z ościeżnicami</t>
  </si>
  <si>
    <t>37 szt wg zestawienia stolarki</t>
  </si>
  <si>
    <t>szt</t>
  </si>
  <si>
    <t>Etap I</t>
  </si>
  <si>
    <t>Kwalifikowane</t>
  </si>
  <si>
    <t>KNR 4-01 0354-04</t>
  </si>
  <si>
    <t>Demontaż istniejącej stolarki okiennej zewnętrznej pod wymianę energetyczną</t>
  </si>
  <si>
    <t>ok. 40 szt / 75,35 m²</t>
  </si>
  <si>
    <t>KNR 4-01 0354-05</t>
  </si>
  <si>
    <t>Demontaż drzwi zewnętrznych pod wymianę stolarki</t>
  </si>
  <si>
    <t>3 szt / 9,37 m²</t>
  </si>
  <si>
    <t>KNR 4-01 0329-02</t>
  </si>
  <si>
    <t>Rozbiórki ścian działowych murowanych oraz lekkich – adaptacja funkcjonalna</t>
  </si>
  <si>
    <t>szac. 220 m²</t>
  </si>
  <si>
    <t>KNR 4-01 0333-02</t>
  </si>
  <si>
    <t>Rozbiórka istniejących schodów i elementów żelbetowych kolidujących z układem projektowanym</t>
  </si>
  <si>
    <t>KNR 4-01 0713-01</t>
  </si>
  <si>
    <t>Skucie tynków odspojonych i przygotowanie podłoży wewnętrznych</t>
  </si>
  <si>
    <t>1 250 m² * 20% = 250 m²</t>
  </si>
  <si>
    <t>KNR 4-01 0305-02</t>
  </si>
  <si>
    <t>Wykucia i powiększenia otworów wewnętrznych, podkuwanie pod nadproża</t>
  </si>
  <si>
    <t>2. Termomodernizacja ścian i cokołów</t>
  </si>
  <si>
    <t>KNR 0-23 2611-01</t>
  </si>
  <si>
    <t>Mycie i gruntowanie podłoża pod system ETICS</t>
  </si>
  <si>
    <t>260,0 m²</t>
  </si>
  <si>
    <t>KNR 0-23 2612-02</t>
  </si>
  <si>
    <t>Docieplenie ścian zewnętrznych styropianem fasadowym λ 0,033 gr. 15 cm – klejenie</t>
  </si>
  <si>
    <t>KNR 0-23 2612-05</t>
  </si>
  <si>
    <t>Dyblowanie termoizolacji w systemie ETICS – min. 6 szt/m²</t>
  </si>
  <si>
    <t>260,0 m² * 6 = 1 560 szt</t>
  </si>
  <si>
    <t>KNR 0-23 2613-01</t>
  </si>
  <si>
    <t>Warstwa zbrojona: klej systemowy + siatka + narożniki/listwy</t>
  </si>
  <si>
    <t>KNR 0-23 0931-01</t>
  </si>
  <si>
    <t>Tynk cienkowarstwowy strukturalny barwiony w masie na ociepleniu</t>
  </si>
  <si>
    <t>KNR 0-23 2618-01</t>
  </si>
  <si>
    <t>Docieplenie cokołu XPS gr. 7 cm + izolacja przeciwwilgociowa + folia kubełkowa</t>
  </si>
  <si>
    <t>84,58 m * 0,60 m = 50,8 m²</t>
  </si>
  <si>
    <t>KNR 4-01 1202-04</t>
  </si>
  <si>
    <t>Renowacja elewacji ceglanej: czyszczenie, uzupełnienie spoin, impregnacja</t>
  </si>
  <si>
    <t>powierzchnia cegły wg elewacji: 235 m²</t>
  </si>
  <si>
    <t>KNR 4-01 1210-02</t>
  </si>
  <si>
    <t>Odtworzenie detali, gzymsów i portalu wejściowego po uzgodnieniach konserwatorskich</t>
  </si>
  <si>
    <t>KNR 2-02 1610-01</t>
  </si>
  <si>
    <t>Rusztowania elewacyjne z siatką i zabezpieczeniami dla robót termomodernizacyjnych</t>
  </si>
  <si>
    <t>elewacje robocze ok. 520 m²</t>
  </si>
  <si>
    <t>3. Ocieplenie od wewnątrz Xella Multipor</t>
  </si>
  <si>
    <t>KNR AT-42 0101-01</t>
  </si>
  <si>
    <t>Przygotowanie i wyrównanie podłoża pod płyty mineralne Multipor</t>
  </si>
  <si>
    <t>pow. ścian sali dawnej: 182 m²</t>
  </si>
  <si>
    <t>KNR AT-42 0102-02</t>
  </si>
  <si>
    <t>Montaż płyt mineralnych Xella Multipor od wewnątrz – grubość przyjęta kosztorysowo 12 cm</t>
  </si>
  <si>
    <t>182,0 m²</t>
  </si>
  <si>
    <t>KNR AT-42 0103-01</t>
  </si>
  <si>
    <t>Warstwa zbrojona na Multipor: zaprawa lekka + siatka + narożniki</t>
  </si>
  <si>
    <t>KNR AT-42 0104-01</t>
  </si>
  <si>
    <t>Wyprawa wykończeniowa/paroprzepuszczalna gładź systemowa na Multipor</t>
  </si>
  <si>
    <t>KNR AT-42 0105-01</t>
  </si>
  <si>
    <t>Detale przy ościeżach, parapetach i połączeniach izolacji wewnętrznej z przegrodami</t>
  </si>
  <si>
    <t>ościeża i pasy brzegowe 65 mb</t>
  </si>
  <si>
    <t>mb</t>
  </si>
  <si>
    <t>4. Dach, strop i odwodnienie</t>
  </si>
  <si>
    <t>KNR 2-02 0612-01</t>
  </si>
  <si>
    <t>Docieplenie połaci dachu wełną mineralną między krokwiami 15 cm</t>
  </si>
  <si>
    <t>107,4+108,2+39,5+47,8+39,3+19,0+19,0 = 380,2 m²</t>
  </si>
  <si>
    <t>KNR 2-02 0612-02</t>
  </si>
  <si>
    <t>Dodatkowa warstwa izolacji podkrokwiowej + ruszt</t>
  </si>
  <si>
    <t>380,2 m²</t>
  </si>
  <si>
    <t>KNR 2-02 2009-03</t>
  </si>
  <si>
    <t>Paroizolacja szczelna z taśmami systemowymi</t>
  </si>
  <si>
    <t>KNR 2-02 2005-01</t>
  </si>
  <si>
    <t>Okładzina wewnętrzna połaci z płyt GK, spoinowanie Q2</t>
  </si>
  <si>
    <t>KNR 2-02 0506-02</t>
  </si>
  <si>
    <t>Docieplenie stropu istniejącego P5 – wełna 15 cm + folia PE</t>
  </si>
  <si>
    <t>pow. piętra 215,5 m²</t>
  </si>
  <si>
    <t>KNR 2-02 0508-01</t>
  </si>
  <si>
    <t>Obróbki blacharskie dachu, ścian szczytowych, kominów i przejść dachowych</t>
  </si>
  <si>
    <t>KNR 2-02 0522-01</t>
  </si>
  <si>
    <t>Rynny Ø140 z akcesoriami</t>
  </si>
  <si>
    <t>wg rzutu dachu: ok. 96,69 mb</t>
  </si>
  <si>
    <t>KNR 2-02 0529-01</t>
  </si>
  <si>
    <t>Rury spustowe Ø100, w tym w warstwie docieplenia</t>
  </si>
  <si>
    <t>6 szt * ok. 6,0 m = 36,0 mb</t>
  </si>
  <si>
    <t>KNR 2-02 0415-01</t>
  </si>
  <si>
    <t>Ławy i stopnie kominiarskie, płotki przeciwśniegowe – montaż</t>
  </si>
  <si>
    <t>KNR 5-10 0901-01</t>
  </si>
  <si>
    <t>Podkonstrukcja i przejścia dachowe pod panele PV / koordynacja z instalacją</t>
  </si>
  <si>
    <t>5. Stolarka zewnętrzna</t>
  </si>
  <si>
    <t>KNR 2-02 1007-02</t>
  </si>
  <si>
    <t>Dostawa i montaż okien zewnętrznych PCV/ALU o podwyższonej izolacyjności cieplnej</t>
  </si>
  <si>
    <t>Σ powierzchni okien O1-O10 = 75,35 m²</t>
  </si>
  <si>
    <t>KNR 2-02 1010-01</t>
  </si>
  <si>
    <t>Ciepły montaż okien: taśmy, piany, kotwy, uszczelnienia</t>
  </si>
  <si>
    <t>75,35 m²</t>
  </si>
  <si>
    <t>KNR 2-02 1013-01</t>
  </si>
  <si>
    <t>Okna dachowe OD1 78×100 – dostawa i montaż</t>
  </si>
  <si>
    <t>10 szt</t>
  </si>
  <si>
    <t>KNR 2-02 1013-02</t>
  </si>
  <si>
    <t>Okno oddymiające / okno specjalne OS 120×120 – dostawa i montaż</t>
  </si>
  <si>
    <t>1 szt</t>
  </si>
  <si>
    <t>KNR 2-02 1013-03</t>
  </si>
  <si>
    <t>Świetliki tunelowe 35×35 – dostawa i montaż</t>
  </si>
  <si>
    <t>2 szt</t>
  </si>
  <si>
    <t>KNR 2-02 1013-04</t>
  </si>
  <si>
    <t>Wyłaz dachowy 78×120 – dostawa i montaż</t>
  </si>
  <si>
    <t>KNR 2-02 1022-02</t>
  </si>
  <si>
    <t>Dostawa i montaż drzwi zewnętrznych DZ-1, DZ-2, DZ-3, w tym EI30</t>
  </si>
  <si>
    <t>Σ powierzchni drzwi zewn. 9,37 m²</t>
  </si>
  <si>
    <t>KNR 2-02 1024-01</t>
  </si>
  <si>
    <t>Obróbka glifów zewnętrznych i wewnętrznych po wymianie stolarki</t>
  </si>
  <si>
    <t>obwody okien i drzwi * gł. 0,25 m = 82 m²</t>
  </si>
  <si>
    <t>KNR 2-02 1025-01</t>
  </si>
  <si>
    <t>Parapety zewnętrzne z blachy/kompozytu wraz z zakończeniami</t>
  </si>
  <si>
    <t>Σ szerokości okien ok. 62,78 mb</t>
  </si>
  <si>
    <t>6. Konstrukcja i przebudowa</t>
  </si>
  <si>
    <t>KNR 2-02 0120-02</t>
  </si>
  <si>
    <t>Nowe ściany murowane z bloczków ceramicznych 8-24 cm wraz z zaprawą</t>
  </si>
  <si>
    <t>szacunek z rzutów: 310 m²</t>
  </si>
  <si>
    <t>KNR 2-02 0121-02</t>
  </si>
  <si>
    <t>Zamurowania otworów cegłą pełną / bloczkami z powiązaniem muru</t>
  </si>
  <si>
    <t>ok. 38 m²</t>
  </si>
  <si>
    <t>KNR 2-02 0212-01</t>
  </si>
  <si>
    <t>Nadproża prefabrykowane L19 i ceramiczne P115 w otworach</t>
  </si>
  <si>
    <t>ok. 55 mb</t>
  </si>
  <si>
    <t>KNR 2-02 0210-01</t>
  </si>
  <si>
    <t>Podciągi, wieńce, lokalne elementy żelbetowe C20/25 zbrojone</t>
  </si>
  <si>
    <t>ryczałt wg projektu konstrukcji</t>
  </si>
  <si>
    <t>KNR 2-02 0202-01</t>
  </si>
  <si>
    <t>Schody żelbetowe trójbiegowe wraz z zbrojeniem i deskowaniem</t>
  </si>
  <si>
    <t>1 kpl</t>
  </si>
  <si>
    <t>NNRNKB 202 1130-01</t>
  </si>
  <si>
    <t>Ścianki GK z izolacją akustyczną i uszczelnieniami przy oknach</t>
  </si>
  <si>
    <t>ok. 145 m²</t>
  </si>
  <si>
    <t>KNR 2-02 2001-01</t>
  </si>
  <si>
    <t>Zabudowy GK pionów, obudowy techniczne, szachty i maskownice</t>
  </si>
  <si>
    <t>ok. 95 m²</t>
  </si>
  <si>
    <t>KNR 2-02 2007-01</t>
  </si>
  <si>
    <t>Ścianki i przegrody HPL kabin sanitarnych</t>
  </si>
  <si>
    <t>ok. 42 m²</t>
  </si>
  <si>
    <t>7. Wykończenia wewnętrzne</t>
  </si>
  <si>
    <t>KNR 2-02 0802-01</t>
  </si>
  <si>
    <t>Tynki cementowo-wapienne / gipsowe wewnętrzne na ścianach</t>
  </si>
  <si>
    <t>A ścian ok. 1 250 m²</t>
  </si>
  <si>
    <t>NNRNKB 202 1134-01</t>
  </si>
  <si>
    <t>Gładzie gipsowe na ścianach i sufitach</t>
  </si>
  <si>
    <t>A ok. 1 600 m²</t>
  </si>
  <si>
    <t>KNR 2-02 1505-01</t>
  </si>
  <si>
    <t>Gruntowanie i malowanie farbami emulsyjnymi 2-krotne</t>
  </si>
  <si>
    <t>A ok. 1 700 m²</t>
  </si>
  <si>
    <t>KNR 2-02 1110-01</t>
  </si>
  <si>
    <t>Nowa podłoga na gruncie PG1: podsypka, chudy beton, hydroizolacja, EPS 10, jastrych 7</t>
  </si>
  <si>
    <t>KNR 2-02 1106-01</t>
  </si>
  <si>
    <t>Warstwy posadzkowe na stropach: EPS 5, folie, jastrych 7 cm</t>
  </si>
  <si>
    <t>215,5 m²</t>
  </si>
  <si>
    <t>KNR 2-02 1118-01</t>
  </si>
  <si>
    <t>Okładziny posadzek z płytek gresowych z cokolikiem w komunikacji i sanitariatach</t>
  </si>
  <si>
    <t>ok. 195 m²</t>
  </si>
  <si>
    <t>KNR 2-02 1120-01</t>
  </si>
  <si>
    <t>Wykładziny/panele w pomieszczeniach biurowych i salach</t>
  </si>
  <si>
    <t>269,2 m²</t>
  </si>
  <si>
    <t>KNR 2-02 0829-01</t>
  </si>
  <si>
    <t>Okładziny ścienne z płytek w sanitariatach i pom. mokrych do wys. 2,0 m</t>
  </si>
  <si>
    <t>ok. 115 m²</t>
  </si>
  <si>
    <t>KNR 2-02 2005-04</t>
  </si>
  <si>
    <t>Sufity podwieszane GK 2×15 mm + wełna + paroizolacja P3</t>
  </si>
  <si>
    <t>KNR 2-02 1017-01</t>
  </si>
  <si>
    <t>Montaż drzwi wewnętrznych D1-D4, DWC, w tym EI30, HPL i akustyczne</t>
  </si>
  <si>
    <t>KNR 2-02 1210-01</t>
  </si>
  <si>
    <t>Balustrady, pochwyty i elementy dostępności</t>
  </si>
  <si>
    <t>KNR 2-02 9911-01</t>
  </si>
  <si>
    <t>Sprzątanie końcowe i przygotowanie do odbioru</t>
  </si>
  <si>
    <t>464,2 m²</t>
  </si>
  <si>
    <t>8. Instalacje sanitarne – kwalifikowane</t>
  </si>
  <si>
    <t>KNR-W 2-15 0401-01</t>
  </si>
  <si>
    <t>Źródło ciepła: kocioł kondensacyjny, osprzęt kotłowni, automatyka pogodowa</t>
  </si>
  <si>
    <t>KNR-W 2-15 0412-01</t>
  </si>
  <si>
    <t>Pompa ciepła / układ wspomagający oraz sprzęgło hydrauliczne i grupy pompowe</t>
  </si>
  <si>
    <t>KNR-W 2-15 0501-01</t>
  </si>
  <si>
    <t>Ogrzewanie podłogowe niskotemperaturowe z rozdzielaczami i automatyką</t>
  </si>
  <si>
    <t>KNR-W 2-15 0520-01</t>
  </si>
  <si>
    <t>Regulacja, próby szczelności, płukanie i uruchomienie instalacji C.O.</t>
  </si>
  <si>
    <t>KNR-W 2-17 0201-01</t>
  </si>
  <si>
    <t>Wentylacja mechaniczna nawiewno-wywiewna z odzyskiem ciepła i kanałami</t>
  </si>
  <si>
    <t>464,2 m² obsługiwanej pow.</t>
  </si>
  <si>
    <t>KNR-W 2-17 0401-01</t>
  </si>
  <si>
    <t>Centrale wentylacyjne/rekuperatory, automatyka, tłumiki, izolacje kanałów</t>
  </si>
  <si>
    <t>9. Instalacje sanitarne – niekwalifikowane</t>
  </si>
  <si>
    <t>KNR-W 2-15 0101-01</t>
  </si>
  <si>
    <t>Instalacja wodociągowa wewnętrzna, podejścia, armatura odcinająca</t>
  </si>
  <si>
    <t>KNR-W 2-15 0201-01</t>
  </si>
  <si>
    <t>Kanalizacja sanitarna wewnętrzna PVC, piony i podejścia</t>
  </si>
  <si>
    <t>KNR-W 2-15 0301-01</t>
  </si>
  <si>
    <t>Biały montaż, wyposażenie sanitarne i armatura</t>
  </si>
  <si>
    <t>KNR-W 2-15 0305-01</t>
  </si>
  <si>
    <t>Instalacja gazowa, detekcja gazu, zawór odcinający, próby</t>
  </si>
  <si>
    <t>KNR-W 2-18 0501-01</t>
  </si>
  <si>
    <t>Przyłącza, studnia wodomierzowa, odtworzenia zewnętrzne</t>
  </si>
  <si>
    <t>10. Instalacje elektryczne i teletechniczne</t>
  </si>
  <si>
    <t>KNR 5-08 0101-01</t>
  </si>
  <si>
    <t>Zasilanie nN, rozdzielnice RG/RP/RKTL, WLZ, zabezpieczenia</t>
  </si>
  <si>
    <t>KNR 5-08 0201-01</t>
  </si>
  <si>
    <t>Instalacja gniazd, siły, obwodów administracyjnych i technologicznych</t>
  </si>
  <si>
    <t>KNR 5-08 0301-01</t>
  </si>
  <si>
    <t>Oświetlenie podstawowe LED z osprzętem i sterowaniem</t>
  </si>
  <si>
    <t>KNR 5-08 0302-01</t>
  </si>
  <si>
    <t>Oświetlenie awaryjne i ewakuacyjne z autotestem</t>
  </si>
  <si>
    <t>KNR 5-08 0601-01</t>
  </si>
  <si>
    <t>Instalacja odgromowa, uziemienia i połączenia wyrównawcze</t>
  </si>
  <si>
    <t>KNR 5-08 0801-01</t>
  </si>
  <si>
    <t>Teletechnika: LAN, CCTV, SSWiN, KD, SAP – okablowanie i urządzenia</t>
  </si>
  <si>
    <t>KNR 5-08 0701-01</t>
  </si>
  <si>
    <t>PWP, oznakowanie, urządzenia ppoż. elektryczne i koordynacja</t>
  </si>
  <si>
    <t>11. Instalacja fotowoltaiczna</t>
  </si>
  <si>
    <t>Instalacja PV na dachu – panele 415 W, falownik, DC/AC, zabezpieczenia</t>
  </si>
  <si>
    <t>ok. 29 paneli wg rzutu dachu</t>
  </si>
  <si>
    <t>KNR 5-10 0905-01</t>
  </si>
  <si>
    <t>Pomiary, uruchomienie, dokumentacja powykonawcza PV</t>
  </si>
  <si>
    <t>12. Instalacja klimatyzacji i chłodzenia</t>
  </si>
  <si>
    <t>KNR-W 2-17 0601-01</t>
  </si>
  <si>
    <t>Dostawa i montaż jednostek wewnętrznych klimatyzacji split/multisplit z kompletem mocowań, filtrów i sterowania lokalnego</t>
  </si>
  <si>
    <t>18 szt jednostek wewnętrznych – przyjęto wg programu funkcjonalnego pomieszczeń biurowych i sal</t>
  </si>
  <si>
    <t>Przyjęto jako koszt niekwalifikowany – komfort chłodzenia, do potwierdzenia z regulaminem programu.</t>
  </si>
  <si>
    <t>KNR-W 2-17 0602-01</t>
  </si>
  <si>
    <t>Dostawa i montaż agregatów zewnętrznych JZ1-JZ5 klimatyzacji wraz z uruchomieniem jednostek zewnętrznych</t>
  </si>
  <si>
    <t>5 kpl agregatów zewnętrznych JZ1–JZ5 wg oznaczeń na elewacjach</t>
  </si>
  <si>
    <t>Agregaty zewnętrzne wg dokumentacji branżowej/oznaczeń JZ1–JZ5.</t>
  </si>
  <si>
    <t>KNR-W 2-17 0611-01</t>
  </si>
  <si>
    <t>Rurociągi chłodnicze z rur miedzianych izolowanych pomiędzy jednostkami wewnętrznymi a agregatami, wraz z kształtkami i izolacją</t>
  </si>
  <si>
    <t>18 jednostek * średnio 15,5 mb = 279 mb, przyjęto 280 mb</t>
  </si>
  <si>
    <t>Trasy do weryfikacji z projektem wykonawczym instalacji chłodniczej.</t>
  </si>
  <si>
    <t>KNR-W 2-17 0612-01</t>
  </si>
  <si>
    <t>Koryta, maskownice i zabezpieczenie tras instalacji chłodniczej oraz przejść na elewacji i wewnątrz budynku</t>
  </si>
  <si>
    <t>przyjęto 190 mb tras osłonowych</t>
  </si>
  <si>
    <t>Pozycja obejmuje estetyczne prowadzenie tras i ochronę izolacji.</t>
  </si>
  <si>
    <t>KNR-W 2-15 0218-01</t>
  </si>
  <si>
    <t>Instalacja odprowadzenia skroplin z jednostek wewnętrznych do kanalizacji lub punktów zrzutu, rury PVC/PP z izolacją i spadkami</t>
  </si>
  <si>
    <t>18 jednostek * średnio 10 mb = 180 mb</t>
  </si>
  <si>
    <t>Ująć koordynację z instalacją kanalizacji i przepustami przez przegrody.</t>
  </si>
  <si>
    <t>KNR-W 2-15 0219-01</t>
  </si>
  <si>
    <t>Pompki skroplin, syfony, tacki i akcesoria do jednostek wewnętrznych, komplet dostawa i montaż</t>
  </si>
  <si>
    <t>18 kpl przy jednostkach wewnętrznych</t>
  </si>
  <si>
    <t>Stosować tam, gdzie brak możliwości grawitacyjnego odprowadzenia skroplin.</t>
  </si>
  <si>
    <t>KNR 5-08 0207-01</t>
  </si>
  <si>
    <t>Okablowanie sterujące i komunikacyjne pomiędzy jednostkami wewnętrznymi i agregatami, przewody w rurach/korytach</t>
  </si>
  <si>
    <t>równolegle do tras chłodniczych: 280 mb</t>
  </si>
  <si>
    <t>Połączenia komunikacyjne jednostka–agregat.</t>
  </si>
  <si>
    <t>Zasilanie elektryczne agregatów klimatyzacji i jednostek, przewody, zabezpieczenia, rozłączniki serwisowe, trasy kablowe</t>
  </si>
  <si>
    <t>przyjęto 150 mb zasilania + 5 obwodów agregatów</t>
  </si>
  <si>
    <t>Zasilanie agregatów i jednostek należy skoordynować z rozdzielnicami i bilansem mocy.</t>
  </si>
  <si>
    <t>KNR 5-08 0401-01</t>
  </si>
  <si>
    <t>Aparatura zabezpieczająca i łączeniowa dla obwodów klimatyzacji w rozdzielnicach, opis obwodów i pomiary ochronne</t>
  </si>
  <si>
    <t>5 kpl zabezpieczeń dla agregatów JZ1–JZ5</t>
  </si>
  <si>
    <t>Wyłączniki, zabezpieczenia, rozłączniki, opis i pomiary.</t>
  </si>
  <si>
    <t>KNR-W 2-17 0605-01</t>
  </si>
  <si>
    <t>Konstrukcje wsporcze, konsole, podkładki wibroizolacyjne i posadowienie agregatów zewnętrznych</t>
  </si>
  <si>
    <t>5 kpl pod agregaty zewnętrzne</t>
  </si>
  <si>
    <t>Montaż z zachowaniem wymagań akustycznych i konserwatorskich elewacji.</t>
  </si>
  <si>
    <t>KNR 4-01 0330-01</t>
  </si>
  <si>
    <t>Przewierty, tuleje ochronne, przejścia przez ściany i stropy oraz uszczelnienia akustyczne/przeciwpożarowe tras klimatyzacji</t>
  </si>
  <si>
    <t>18 jednostek * 2 przejścia = 36 szt</t>
  </si>
  <si>
    <t>Wszystkie przejścia uszczelnić zgodnie z klasą przegrody i wymaganiami ppoż.</t>
  </si>
  <si>
    <t>KNR-W 2-17 0615-01</t>
  </si>
  <si>
    <t>Próba szczelności azotem, próżniowanie, napełnienie czynnikiem, sprawdzenie szczelności instalacji chłodniczej</t>
  </si>
  <si>
    <t>1 kpl prób i czynności uruchomieniowych instalacji klimatyzacji</t>
  </si>
  <si>
    <t>Obejmuje wymagane próby, protokoły szczelności i czynności F-gaz.</t>
  </si>
  <si>
    <t>KNR-W 2-17 0616-01</t>
  </si>
  <si>
    <t>Uruchomienie, regulacja, nastawy, sprawdzenie pracy w trybie chłodzenia/grzania, instruktaż obsługi</t>
  </si>
  <si>
    <t>1 kpl uruchomienia i regulacji instalacji</t>
  </si>
  <si>
    <t>Uruchomienie z protokołami pracy, parametrów i szkoleniem użytkownika.</t>
  </si>
  <si>
    <t>KNR-W 2-17 0617-01</t>
  </si>
  <si>
    <t>Dokumentacja powykonawcza klimatyzacji, DTR, protokoły prób, karty gwarancyjne, oznaczenie instalacji</t>
  </si>
  <si>
    <t>1 kpl dokumentacji powykonawczej</t>
  </si>
  <si>
    <t>Wymagane do prawidłowego odbioru i eksploatacji instalacji.</t>
  </si>
  <si>
    <t>Parametr</t>
  </si>
  <si>
    <t>Wartość / opis</t>
  </si>
  <si>
    <t>Metoda kalkulacji</t>
  </si>
  <si>
    <t>kosztorys szczegółowy: R, M, S; Kp i Z liczone od wartości robocizny i sprzętu</t>
  </si>
  <si>
    <t>65% od R+S</t>
  </si>
  <si>
    <t>12% od R+S+Kp</t>
  </si>
  <si>
    <t>23%</t>
  </si>
  <si>
    <t>Źródła obmiaru</t>
  </si>
  <si>
    <t>PB Alex – poprawki czerwiec 2026, opis zmian 26.06.2026, opis techniczny, rysunki konstrukcyjne i zestawienie stolarki.</t>
  </si>
  <si>
    <t>Podział kosztów ma charakter kosztorysowy; ostateczna kwalifikowalność wymaga potwierdzenia audytem energetycznym, regulaminem programu i instytucją finansującą.</t>
  </si>
  <si>
    <t>Instalacje</t>
  </si>
  <si>
    <t>Zakres instalacji przyjęto bez zmian projektowych; w kosztorysie ujęto i przypisano kwalifikowalność na podstawie funkcji energetycznej lub remontowej.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</si>
</sst>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z\ł"/>
  </numFmts>
  <fonts count="5">
    <font>
      <sz val="11"/>
      <name val="Carlito"/>
    </font>
    <font>
      <b/>
      <sz val="14"/>
      <name val="Carlito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E5E7EB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E2F0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0" fillId="0" borderId="0" xfId="1" applyNumberFormat="1" applyFont="1" applyAlignment="1">
      <alignment wrapText="1"/>
    </xf>
    <xf numFmtId="0" fontId="3" fillId="3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vertical="center" wrapText="1"/>
    </xf>
    <xf numFmtId="2" fontId="0" fillId="0" borderId="0" xfId="1" applyNumberFormat="1" applyFont="1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1" applyFont="1" applyAlignment="1">
      <alignment vertical="top" wrapText="1"/>
    </xf>
    <xf numFmtId="1" fontId="0" fillId="0" borderId="0" xfId="1" applyNumberFormat="1" applyFont="1" applyAlignment="1">
      <alignment vertical="top" wrapText="1"/>
    </xf>
    <xf numFmtId="4" fontId="0" fillId="0" borderId="0" xfId="1" applyNumberFormat="1" applyFont="1" applyAlignment="1">
      <alignment vertical="top" wrapText="1"/>
    </xf>
    <xf numFmtId="0" fontId="0" fillId="4" borderId="0" xfId="1" applyFont="1" applyFill="1" applyAlignment="1">
      <alignment vertical="top" wrapText="1"/>
    </xf>
    <xf numFmtId="0" fontId="0" fillId="5" borderId="0" xfId="1" applyFont="1" applyFill="1" applyAlignment="1">
      <alignment vertical="top" wrapText="1"/>
    </xf>
    <xf numFmtId="4" fontId="0" fillId="6" borderId="0" xfId="1" applyNumberFormat="1" applyFont="1" applyFill="1" applyAlignment="1">
      <alignment vertical="top" wrapText="1"/>
    </xf>
    <xf numFmtId="0" fontId="2" fillId="4" borderId="0" xfId="1" applyFont="1" applyFill="1"/>
    <xf numFmtId="0" fontId="1" fillId="0" borderId="0" xfId="1" applyFont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2">
    <dxf>
      <fill>
        <patternFill>
          <bgColor rgb="FFFEE2E2"/>
        </patternFill>
      </fill>
    </dxf>
    <dxf>
      <fill>
        <patternFill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osztorysSzczegolowy" displayName="KosztorysSzczegolowy" ref="A1:V84">
  <tableColumns count="22">
    <tableColumn id="1" xr3:uid="{00000000-0010-0000-0000-000001000000}" name="Lp."/>
    <tableColumn id="2" xr3:uid="{00000000-0010-0000-0000-000002000000}" name="Etap"/>
    <tableColumn id="3" xr3:uid="{00000000-0010-0000-0000-000003000000}" name="Kwalifikowalność"/>
    <tableColumn id="4" xr3:uid="{00000000-0010-0000-0000-000004000000}" name="Dział"/>
    <tableColumn id="5" xr3:uid="{00000000-0010-0000-0000-000005000000}" name="Podstawa (KNR)"/>
    <tableColumn id="6" xr3:uid="{00000000-0010-0000-0000-000006000000}" name="Opis robót"/>
    <tableColumn id="7" xr3:uid="{00000000-0010-0000-0000-000007000000}" name="Obmiar (działanie)"/>
    <tableColumn id="8" xr3:uid="{00000000-0010-0000-0000-000008000000}" name="Jm"/>
    <tableColumn id="9" xr3:uid="{00000000-0010-0000-0000-000009000000}" name="Ilość"/>
    <tableColumn id="10" xr3:uid="{00000000-0010-0000-0000-00000A000000}" name="R jedn."/>
    <tableColumn id="11" xr3:uid="{00000000-0010-0000-0000-00000B000000}" name="M jedn."/>
    <tableColumn id="12" xr3:uid="{00000000-0010-0000-0000-00000C000000}" name="S jedn."/>
    <tableColumn id="13" xr3:uid="{00000000-0010-0000-0000-00000D000000}" name="R"/>
    <tableColumn id="14" xr3:uid="{00000000-0010-0000-0000-00000E000000}" name="M"/>
    <tableColumn id="15" xr3:uid="{00000000-0010-0000-0000-00000F000000}" name="S"/>
    <tableColumn id="16" xr3:uid="{00000000-0010-0000-0000-000010000000}" name="Kp 65%"/>
    <tableColumn id="17" xr3:uid="{00000000-0010-0000-0000-000011000000}" name="Z 12%"/>
    <tableColumn id="18" xr3:uid="{00000000-0010-0000-0000-000012000000}" name="Cena jedn. z narzutami"/>
    <tableColumn id="19" xr3:uid="{00000000-0010-0000-0000-000013000000}" name="Wartość netto"/>
    <tableColumn id="20" xr3:uid="{00000000-0010-0000-0000-000014000000}" name="VAT 23%"/>
    <tableColumn id="21" xr3:uid="{00000000-0010-0000-0000-000015000000}" name="Wartość brutto"/>
    <tableColumn id="22" xr3:uid="{00000000-0010-0000-0000-000016000000}" name="Uwag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workbookViewId="0">
      <selection sqref="A1:B1"/>
    </sheetView>
  </sheetViews>
  <sheetFormatPr defaultRowHeight="13.8"/>
  <cols>
    <col min="1" max="1" width="27" customWidth="1"/>
    <col min="2" max="2" width="85" customWidth="1"/>
  </cols>
  <sheetData>
    <row r="1" spans="1:2" ht="17.399999999999999">
      <c r="A1" s="15" t="s">
        <v>0</v>
      </c>
      <c r="B1" s="15"/>
    </row>
    <row r="2" spans="1:2" ht="17.399999999999999">
      <c r="A2" s="15" t="s">
        <v>1</v>
      </c>
      <c r="B2" s="15"/>
    </row>
    <row r="3" spans="1:2">
      <c r="A3" s="1"/>
      <c r="B3" s="1"/>
    </row>
    <row r="4" spans="1:2">
      <c r="A4" s="2" t="s">
        <v>2</v>
      </c>
      <c r="B4" s="1" t="s">
        <v>3</v>
      </c>
    </row>
    <row r="5" spans="1:2">
      <c r="A5" s="2" t="s">
        <v>4</v>
      </c>
      <c r="B5" s="1" t="s">
        <v>5</v>
      </c>
    </row>
    <row r="6" spans="1:2">
      <c r="A6" s="2" t="s">
        <v>6</v>
      </c>
      <c r="B6" s="1" t="s">
        <v>7</v>
      </c>
    </row>
    <row r="7" spans="1:2">
      <c r="A7" s="2" t="s">
        <v>8</v>
      </c>
      <c r="B7" s="1" t="s">
        <v>9</v>
      </c>
    </row>
    <row r="8" spans="1:2">
      <c r="A8" s="2" t="s">
        <v>10</v>
      </c>
      <c r="B8" s="1" t="s">
        <v>11</v>
      </c>
    </row>
    <row r="9" spans="1:2" ht="27.6">
      <c r="A9" s="2" t="s">
        <v>12</v>
      </c>
      <c r="B9" s="1" t="s">
        <v>13</v>
      </c>
    </row>
    <row r="10" spans="1:2">
      <c r="A10" s="2" t="s">
        <v>14</v>
      </c>
      <c r="B10" s="3">
        <v>0.65</v>
      </c>
    </row>
    <row r="11" spans="1:2">
      <c r="A11" s="2" t="s">
        <v>15</v>
      </c>
      <c r="B11" s="3">
        <v>0.12</v>
      </c>
    </row>
    <row r="12" spans="1:2">
      <c r="A12" s="2" t="s">
        <v>16</v>
      </c>
      <c r="B12" s="3">
        <v>0.23</v>
      </c>
    </row>
    <row r="13" spans="1:2">
      <c r="A13" s="2"/>
      <c r="B13" s="1"/>
    </row>
    <row r="14" spans="1:2">
      <c r="A14" s="2" t="s">
        <v>17</v>
      </c>
      <c r="B14" s="1"/>
    </row>
    <row r="15" spans="1:2" ht="27.6">
      <c r="A15" s="2" t="s">
        <v>18</v>
      </c>
      <c r="B15" s="1" t="s">
        <v>19</v>
      </c>
    </row>
    <row r="16" spans="1:2" ht="27.6">
      <c r="A16" s="2" t="s">
        <v>20</v>
      </c>
      <c r="B16" s="1" t="s">
        <v>21</v>
      </c>
    </row>
    <row r="17" spans="1:2">
      <c r="A17" s="2"/>
      <c r="B17" s="1"/>
    </row>
    <row r="18" spans="1:2" ht="41.4">
      <c r="A18" s="2" t="s">
        <v>22</v>
      </c>
      <c r="B18" s="1"/>
    </row>
    <row r="19" spans="1:2">
      <c r="A19" s="2" t="s">
        <v>23</v>
      </c>
      <c r="B19" s="1" t="s">
        <v>24</v>
      </c>
    </row>
    <row r="20" spans="1:2">
      <c r="A20" s="2" t="s">
        <v>25</v>
      </c>
      <c r="B20" s="1" t="s">
        <v>26</v>
      </c>
    </row>
    <row r="21" spans="1:2">
      <c r="A21" s="2" t="s">
        <v>27</v>
      </c>
      <c r="B21" s="1" t="s">
        <v>28</v>
      </c>
    </row>
    <row r="22" spans="1:2">
      <c r="A22" s="2" t="s">
        <v>29</v>
      </c>
      <c r="B22" s="1" t="s">
        <v>30</v>
      </c>
    </row>
    <row r="23" spans="1:2" ht="27.6">
      <c r="A23" s="2" t="s">
        <v>31</v>
      </c>
      <c r="B23" s="1" t="s">
        <v>32</v>
      </c>
    </row>
    <row r="24" spans="1:2" ht="27.6">
      <c r="A24" s="2" t="s">
        <v>33</v>
      </c>
      <c r="B24" s="1" t="s">
        <v>34</v>
      </c>
    </row>
    <row r="25" spans="1:2" ht="41.4">
      <c r="A25" s="14" t="s">
        <v>35</v>
      </c>
      <c r="B25" s="1" t="s">
        <v>36</v>
      </c>
    </row>
    <row r="26" spans="1:2" ht="27.6">
      <c r="A26" s="14" t="s">
        <v>37</v>
      </c>
      <c r="B26" s="1" t="s">
        <v>38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8"/>
  <sheetViews>
    <sheetView tabSelected="1" topLeftCell="G1" workbookViewId="0">
      <selection activeCell="U2" sqref="U2"/>
    </sheetView>
  </sheetViews>
  <sheetFormatPr defaultRowHeight="13.8"/>
  <cols>
    <col min="1" max="1" width="6" customWidth="1"/>
    <col min="2" max="2" width="12" customWidth="1"/>
    <col min="3" max="3" width="18" customWidth="1"/>
    <col min="4" max="4" width="32" customWidth="1"/>
    <col min="5" max="5" width="18" customWidth="1"/>
    <col min="6" max="6" width="60" customWidth="1"/>
    <col min="7" max="7" width="42" customWidth="1"/>
    <col min="8" max="8" width="8" customWidth="1"/>
    <col min="9" max="9" width="10" customWidth="1"/>
    <col min="10" max="12" width="12" customWidth="1"/>
    <col min="13" max="17" width="13" customWidth="1"/>
    <col min="18" max="18" width="16" customWidth="1"/>
    <col min="19" max="19" width="15" customWidth="1"/>
    <col min="20" max="20" width="13" customWidth="1"/>
    <col min="21" max="21" width="15" customWidth="1"/>
    <col min="22" max="22" width="40" customWidth="1"/>
  </cols>
  <sheetData>
    <row r="1" spans="1:22" ht="27.6">
      <c r="A1" s="5" t="s">
        <v>39</v>
      </c>
      <c r="B1" s="5" t="s">
        <v>40</v>
      </c>
      <c r="C1" s="5" t="s">
        <v>41</v>
      </c>
      <c r="D1" s="5" t="s">
        <v>42</v>
      </c>
      <c r="E1" s="5" t="s">
        <v>43</v>
      </c>
      <c r="F1" s="5" t="s">
        <v>44</v>
      </c>
      <c r="G1" s="5" t="s">
        <v>45</v>
      </c>
      <c r="H1" s="5" t="s">
        <v>46</v>
      </c>
      <c r="I1" s="5" t="s">
        <v>47</v>
      </c>
      <c r="J1" s="5" t="s">
        <v>48</v>
      </c>
      <c r="K1" s="5" t="s">
        <v>49</v>
      </c>
      <c r="L1" s="5" t="s">
        <v>50</v>
      </c>
      <c r="M1" s="5" t="s">
        <v>51</v>
      </c>
      <c r="N1" s="5" t="s">
        <v>52</v>
      </c>
      <c r="O1" s="5" t="s">
        <v>53</v>
      </c>
      <c r="P1" s="5" t="s">
        <v>54</v>
      </c>
      <c r="Q1" s="5" t="s">
        <v>55</v>
      </c>
      <c r="R1" s="5" t="s">
        <v>56</v>
      </c>
      <c r="S1" s="5" t="s">
        <v>57</v>
      </c>
      <c r="T1" s="5" t="s">
        <v>58</v>
      </c>
      <c r="U1" s="5" t="s">
        <v>59</v>
      </c>
      <c r="V1" s="5" t="s">
        <v>60</v>
      </c>
    </row>
    <row r="2" spans="1:22" ht="27.6">
      <c r="A2" s="1">
        <v>1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6">
        <v>1</v>
      </c>
      <c r="J2" s="7"/>
      <c r="K2" s="7"/>
      <c r="L2" s="7"/>
      <c r="M2" s="7">
        <f t="shared" ref="M2:M33" si="0">I2*J2</f>
        <v>0</v>
      </c>
      <c r="N2" s="7">
        <f t="shared" ref="N2:N33" si="1">I2*K2</f>
        <v>0</v>
      </c>
      <c r="O2" s="7">
        <f t="shared" ref="O2:O33" si="2">I2*L2</f>
        <v>0</v>
      </c>
      <c r="P2" s="7">
        <f>(M2+O2)*Metryka!$B$10</f>
        <v>0</v>
      </c>
      <c r="Q2" s="7">
        <f>(M2+O2+P2)*Metryka!$B$11</f>
        <v>0</v>
      </c>
      <c r="R2" s="7">
        <f t="shared" ref="R2:R33" si="3">IF(I2=0,0,S2/I2)</f>
        <v>0</v>
      </c>
      <c r="S2" s="7">
        <f>M2+N2+O2+P2+Q2</f>
        <v>0</v>
      </c>
      <c r="T2" s="7">
        <f>S2*Metryka!$B$12</f>
        <v>0</v>
      </c>
      <c r="U2" s="7">
        <f t="shared" ref="U2:U33" si="4">S2+T2</f>
        <v>0</v>
      </c>
      <c r="V2" s="1"/>
    </row>
    <row r="3" spans="1:22" ht="27.6">
      <c r="A3" s="1">
        <v>2</v>
      </c>
      <c r="B3" s="1" t="s">
        <v>61</v>
      </c>
      <c r="C3" s="1" t="s">
        <v>62</v>
      </c>
      <c r="D3" s="1" t="s">
        <v>63</v>
      </c>
      <c r="E3" s="1" t="s">
        <v>68</v>
      </c>
      <c r="F3" s="1" t="s">
        <v>69</v>
      </c>
      <c r="G3" s="1" t="s">
        <v>70</v>
      </c>
      <c r="H3" s="1" t="s">
        <v>67</v>
      </c>
      <c r="I3" s="6">
        <v>12</v>
      </c>
      <c r="J3" s="7"/>
      <c r="K3" s="7"/>
      <c r="L3" s="7"/>
      <c r="M3" s="7">
        <f t="shared" si="0"/>
        <v>0</v>
      </c>
      <c r="N3" s="7">
        <f t="shared" si="1"/>
        <v>0</v>
      </c>
      <c r="O3" s="7">
        <f t="shared" si="2"/>
        <v>0</v>
      </c>
      <c r="P3" s="7">
        <f>(M3+O3)*Metryka!$B$10</f>
        <v>0</v>
      </c>
      <c r="Q3" s="7">
        <f>(M3+O3+P3)*Metryka!$B$11</f>
        <v>0</v>
      </c>
      <c r="R3" s="7">
        <f t="shared" si="3"/>
        <v>0</v>
      </c>
      <c r="S3" s="7">
        <f>M3+N3+O3+P3+Q3</f>
        <v>0</v>
      </c>
      <c r="T3" s="7">
        <f>S3*Metryka!$B$12</f>
        <v>0</v>
      </c>
      <c r="U3" s="7">
        <f t="shared" si="4"/>
        <v>0</v>
      </c>
      <c r="V3" s="1"/>
    </row>
    <row r="4" spans="1:22" ht="27.6">
      <c r="A4" s="1">
        <v>3</v>
      </c>
      <c r="B4" s="1" t="s">
        <v>61</v>
      </c>
      <c r="C4" s="1" t="s">
        <v>62</v>
      </c>
      <c r="D4" s="1" t="s">
        <v>63</v>
      </c>
      <c r="E4" s="1" t="s">
        <v>71</v>
      </c>
      <c r="F4" s="1" t="s">
        <v>72</v>
      </c>
      <c r="G4" s="1" t="s">
        <v>73</v>
      </c>
      <c r="H4" s="1" t="s">
        <v>74</v>
      </c>
      <c r="I4" s="6">
        <v>248.7</v>
      </c>
      <c r="J4" s="7"/>
      <c r="K4" s="7"/>
      <c r="L4" s="7"/>
      <c r="M4" s="7">
        <f t="shared" si="0"/>
        <v>0</v>
      </c>
      <c r="N4" s="7">
        <f t="shared" si="1"/>
        <v>0</v>
      </c>
      <c r="O4" s="7">
        <f t="shared" si="2"/>
        <v>0</v>
      </c>
      <c r="P4" s="7">
        <f>(M4+O4)*Metryka!$B$10</f>
        <v>0</v>
      </c>
      <c r="Q4" s="7">
        <f>(M4+O4+P4)*Metryka!$B$11</f>
        <v>0</v>
      </c>
      <c r="R4" s="7">
        <f t="shared" si="3"/>
        <v>0</v>
      </c>
      <c r="S4" s="7">
        <f>M4+N4+O4+P4+Q4</f>
        <v>0</v>
      </c>
      <c r="T4" s="7">
        <f>S4*Metryka!$B$12</f>
        <v>0</v>
      </c>
      <c r="U4" s="7">
        <f t="shared" si="4"/>
        <v>0</v>
      </c>
      <c r="V4" s="1"/>
    </row>
    <row r="5" spans="1:22" ht="27.6">
      <c r="A5" s="1">
        <v>4</v>
      </c>
      <c r="B5" s="1" t="s">
        <v>61</v>
      </c>
      <c r="C5" s="1" t="s">
        <v>62</v>
      </c>
      <c r="D5" s="1" t="s">
        <v>63</v>
      </c>
      <c r="E5" s="1" t="s">
        <v>75</v>
      </c>
      <c r="F5" s="1" t="s">
        <v>76</v>
      </c>
      <c r="G5" s="1" t="s">
        <v>77</v>
      </c>
      <c r="H5" s="1" t="s">
        <v>78</v>
      </c>
      <c r="I5" s="6">
        <v>37</v>
      </c>
      <c r="J5" s="7"/>
      <c r="K5" s="7"/>
      <c r="L5" s="7"/>
      <c r="M5" s="7">
        <f t="shared" si="0"/>
        <v>0</v>
      </c>
      <c r="N5" s="7">
        <f t="shared" si="1"/>
        <v>0</v>
      </c>
      <c r="O5" s="7">
        <f t="shared" si="2"/>
        <v>0</v>
      </c>
      <c r="P5" s="7">
        <f>(M5+O5)*Metryka!$B$10</f>
        <v>0</v>
      </c>
      <c r="Q5" s="7">
        <f>(M5+O5+P5)*Metryka!$B$11</f>
        <v>0</v>
      </c>
      <c r="R5" s="7">
        <f t="shared" si="3"/>
        <v>0</v>
      </c>
      <c r="S5" s="7">
        <f>M5+N5+O5+P5+Q5</f>
        <v>0</v>
      </c>
      <c r="T5" s="7">
        <f>S5*Metryka!$B$12</f>
        <v>0</v>
      </c>
      <c r="U5" s="7">
        <f t="shared" si="4"/>
        <v>0</v>
      </c>
      <c r="V5" s="1"/>
    </row>
    <row r="6" spans="1:22" ht="27.6">
      <c r="A6" s="1">
        <v>5</v>
      </c>
      <c r="B6" s="1" t="s">
        <v>79</v>
      </c>
      <c r="C6" s="1" t="s">
        <v>80</v>
      </c>
      <c r="D6" s="1" t="s">
        <v>63</v>
      </c>
      <c r="E6" s="1" t="s">
        <v>81</v>
      </c>
      <c r="F6" s="1" t="s">
        <v>82</v>
      </c>
      <c r="G6" s="1" t="s">
        <v>83</v>
      </c>
      <c r="H6" s="1" t="s">
        <v>74</v>
      </c>
      <c r="I6" s="6">
        <v>75.349999999999994</v>
      </c>
      <c r="J6" s="7"/>
      <c r="K6" s="7"/>
      <c r="L6" s="7"/>
      <c r="M6" s="7">
        <f t="shared" si="0"/>
        <v>0</v>
      </c>
      <c r="N6" s="7">
        <f t="shared" si="1"/>
        <v>0</v>
      </c>
      <c r="O6" s="7">
        <f t="shared" si="2"/>
        <v>0</v>
      </c>
      <c r="P6" s="7">
        <f>(M6+O6)*Metryka!$B$10</f>
        <v>0</v>
      </c>
      <c r="Q6" s="7">
        <f>(M6+O6+P6)*Metryka!$B$11</f>
        <v>0</v>
      </c>
      <c r="R6" s="7">
        <f t="shared" si="3"/>
        <v>0</v>
      </c>
      <c r="S6" s="7">
        <f>M6+N6+O6+P6+Q6</f>
        <v>0</v>
      </c>
      <c r="T6" s="7">
        <f>S6*Metryka!$B$12</f>
        <v>0</v>
      </c>
      <c r="U6" s="7">
        <f t="shared" si="4"/>
        <v>0</v>
      </c>
      <c r="V6" s="1"/>
    </row>
    <row r="7" spans="1:22" ht="27.6">
      <c r="A7" s="1">
        <v>6</v>
      </c>
      <c r="B7" s="1" t="s">
        <v>79</v>
      </c>
      <c r="C7" s="1" t="s">
        <v>80</v>
      </c>
      <c r="D7" s="1" t="s">
        <v>63</v>
      </c>
      <c r="E7" s="1" t="s">
        <v>84</v>
      </c>
      <c r="F7" s="1" t="s">
        <v>85</v>
      </c>
      <c r="G7" s="1" t="s">
        <v>86</v>
      </c>
      <c r="H7" s="1" t="s">
        <v>74</v>
      </c>
      <c r="I7" s="6">
        <v>9.3699999999999992</v>
      </c>
      <c r="J7" s="7"/>
      <c r="K7" s="7"/>
      <c r="L7" s="7"/>
      <c r="M7" s="7">
        <f t="shared" si="0"/>
        <v>0</v>
      </c>
      <c r="N7" s="7">
        <f t="shared" si="1"/>
        <v>0</v>
      </c>
      <c r="O7" s="7">
        <f t="shared" si="2"/>
        <v>0</v>
      </c>
      <c r="P7" s="7">
        <f>(M7+O7)*Metryka!$B$10</f>
        <v>0</v>
      </c>
      <c r="Q7" s="7">
        <f>(M7+O7+P7)*Metryka!$B$11</f>
        <v>0</v>
      </c>
      <c r="R7" s="7">
        <f t="shared" si="3"/>
        <v>0</v>
      </c>
      <c r="S7" s="7">
        <f>M7+N7+O7+P7+Q7</f>
        <v>0</v>
      </c>
      <c r="T7" s="7">
        <f>S7*Metryka!$B$12</f>
        <v>0</v>
      </c>
      <c r="U7" s="7">
        <f t="shared" si="4"/>
        <v>0</v>
      </c>
      <c r="V7" s="1"/>
    </row>
    <row r="8" spans="1:22" ht="27.6">
      <c r="A8" s="1">
        <v>7</v>
      </c>
      <c r="B8" s="1" t="s">
        <v>61</v>
      </c>
      <c r="C8" s="1" t="s">
        <v>62</v>
      </c>
      <c r="D8" s="1" t="s">
        <v>63</v>
      </c>
      <c r="E8" s="1" t="s">
        <v>87</v>
      </c>
      <c r="F8" s="1" t="s">
        <v>88</v>
      </c>
      <c r="G8" s="1" t="s">
        <v>89</v>
      </c>
      <c r="H8" s="1" t="s">
        <v>74</v>
      </c>
      <c r="I8" s="6">
        <v>220</v>
      </c>
      <c r="J8" s="7"/>
      <c r="K8" s="7"/>
      <c r="L8" s="7"/>
      <c r="M8" s="7">
        <f t="shared" si="0"/>
        <v>0</v>
      </c>
      <c r="N8" s="7">
        <f t="shared" si="1"/>
        <v>0</v>
      </c>
      <c r="O8" s="7">
        <f t="shared" si="2"/>
        <v>0</v>
      </c>
      <c r="P8" s="7">
        <f>(M8+O8)*Metryka!$B$10</f>
        <v>0</v>
      </c>
      <c r="Q8" s="7">
        <f>(M8+O8+P8)*Metryka!$B$11</f>
        <v>0</v>
      </c>
      <c r="R8" s="7">
        <f t="shared" si="3"/>
        <v>0</v>
      </c>
      <c r="S8" s="7">
        <f>M8+N8+O8+P8+Q8</f>
        <v>0</v>
      </c>
      <c r="T8" s="7">
        <f>S8*Metryka!$B$12</f>
        <v>0</v>
      </c>
      <c r="U8" s="7">
        <f t="shared" si="4"/>
        <v>0</v>
      </c>
      <c r="V8" s="1"/>
    </row>
    <row r="9" spans="1:22" ht="27.6">
      <c r="A9" s="1">
        <v>8</v>
      </c>
      <c r="B9" s="1" t="s">
        <v>61</v>
      </c>
      <c r="C9" s="1" t="s">
        <v>62</v>
      </c>
      <c r="D9" s="1" t="s">
        <v>63</v>
      </c>
      <c r="E9" s="1" t="s">
        <v>90</v>
      </c>
      <c r="F9" s="1" t="s">
        <v>91</v>
      </c>
      <c r="G9" s="1" t="s">
        <v>66</v>
      </c>
      <c r="H9" s="1" t="s">
        <v>67</v>
      </c>
      <c r="I9" s="6">
        <v>1</v>
      </c>
      <c r="J9" s="7"/>
      <c r="K9" s="7"/>
      <c r="L9" s="7"/>
      <c r="M9" s="7">
        <f t="shared" si="0"/>
        <v>0</v>
      </c>
      <c r="N9" s="7">
        <f t="shared" si="1"/>
        <v>0</v>
      </c>
      <c r="O9" s="7">
        <f t="shared" si="2"/>
        <v>0</v>
      </c>
      <c r="P9" s="7">
        <f>(M9+O9)*Metryka!$B$10</f>
        <v>0</v>
      </c>
      <c r="Q9" s="7">
        <f>(M9+O9+P9)*Metryka!$B$11</f>
        <v>0</v>
      </c>
      <c r="R9" s="7">
        <f t="shared" si="3"/>
        <v>0</v>
      </c>
      <c r="S9" s="7">
        <f>M9+N9+O9+P9+Q9</f>
        <v>0</v>
      </c>
      <c r="T9" s="7">
        <f>S9*Metryka!$B$12</f>
        <v>0</v>
      </c>
      <c r="U9" s="7">
        <f t="shared" si="4"/>
        <v>0</v>
      </c>
      <c r="V9" s="1"/>
    </row>
    <row r="10" spans="1:22" ht="27.6">
      <c r="A10" s="1">
        <v>9</v>
      </c>
      <c r="B10" s="1" t="s">
        <v>61</v>
      </c>
      <c r="C10" s="1" t="s">
        <v>62</v>
      </c>
      <c r="D10" s="1" t="s">
        <v>63</v>
      </c>
      <c r="E10" s="1" t="s">
        <v>92</v>
      </c>
      <c r="F10" s="1" t="s">
        <v>93</v>
      </c>
      <c r="G10" s="1" t="s">
        <v>94</v>
      </c>
      <c r="H10" s="1" t="s">
        <v>74</v>
      </c>
      <c r="I10" s="6">
        <v>250</v>
      </c>
      <c r="J10" s="7"/>
      <c r="K10" s="7"/>
      <c r="L10" s="7"/>
      <c r="M10" s="7">
        <f t="shared" si="0"/>
        <v>0</v>
      </c>
      <c r="N10" s="7">
        <f t="shared" si="1"/>
        <v>0</v>
      </c>
      <c r="O10" s="7">
        <f t="shared" si="2"/>
        <v>0</v>
      </c>
      <c r="P10" s="7">
        <f>(M10+O10)*Metryka!$B$10</f>
        <v>0</v>
      </c>
      <c r="Q10" s="7">
        <f>(M10+O10+P10)*Metryka!$B$11</f>
        <v>0</v>
      </c>
      <c r="R10" s="7">
        <f t="shared" si="3"/>
        <v>0</v>
      </c>
      <c r="S10" s="7">
        <f>M10+N10+O10+P10+Q10</f>
        <v>0</v>
      </c>
      <c r="T10" s="7">
        <f>S10*Metryka!$B$12</f>
        <v>0</v>
      </c>
      <c r="U10" s="7">
        <f t="shared" si="4"/>
        <v>0</v>
      </c>
      <c r="V10" s="1"/>
    </row>
    <row r="11" spans="1:22" ht="27.6">
      <c r="A11" s="1">
        <v>10</v>
      </c>
      <c r="B11" s="1" t="s">
        <v>61</v>
      </c>
      <c r="C11" s="1" t="s">
        <v>62</v>
      </c>
      <c r="D11" s="1" t="s">
        <v>63</v>
      </c>
      <c r="E11" s="1" t="s">
        <v>95</v>
      </c>
      <c r="F11" s="1" t="s">
        <v>96</v>
      </c>
      <c r="G11" s="1" t="s">
        <v>66</v>
      </c>
      <c r="H11" s="1" t="s">
        <v>67</v>
      </c>
      <c r="I11" s="6">
        <v>1</v>
      </c>
      <c r="J11" s="7"/>
      <c r="K11" s="7"/>
      <c r="L11" s="7"/>
      <c r="M11" s="7">
        <f t="shared" si="0"/>
        <v>0</v>
      </c>
      <c r="N11" s="7">
        <f t="shared" si="1"/>
        <v>0</v>
      </c>
      <c r="O11" s="7">
        <f t="shared" si="2"/>
        <v>0</v>
      </c>
      <c r="P11" s="7">
        <f>(M11+O11)*Metryka!$B$10</f>
        <v>0</v>
      </c>
      <c r="Q11" s="7">
        <f>(M11+O11+P11)*Metryka!$B$11</f>
        <v>0</v>
      </c>
      <c r="R11" s="7">
        <f t="shared" si="3"/>
        <v>0</v>
      </c>
      <c r="S11" s="7">
        <f>M11+N11+O11+P11+Q11</f>
        <v>0</v>
      </c>
      <c r="T11" s="7">
        <f>S11*Metryka!$B$12</f>
        <v>0</v>
      </c>
      <c r="U11" s="7">
        <f t="shared" si="4"/>
        <v>0</v>
      </c>
      <c r="V11" s="1"/>
    </row>
    <row r="12" spans="1:22">
      <c r="A12" s="1">
        <v>11</v>
      </c>
      <c r="B12" s="1" t="s">
        <v>79</v>
      </c>
      <c r="C12" s="1" t="s">
        <v>80</v>
      </c>
      <c r="D12" s="1" t="s">
        <v>97</v>
      </c>
      <c r="E12" s="1" t="s">
        <v>98</v>
      </c>
      <c r="F12" s="1" t="s">
        <v>99</v>
      </c>
      <c r="G12" s="1" t="s">
        <v>100</v>
      </c>
      <c r="H12" s="1" t="s">
        <v>74</v>
      </c>
      <c r="I12" s="6">
        <v>260</v>
      </c>
      <c r="J12" s="7"/>
      <c r="K12" s="7"/>
      <c r="L12" s="7"/>
      <c r="M12" s="7">
        <f t="shared" si="0"/>
        <v>0</v>
      </c>
      <c r="N12" s="7">
        <f t="shared" si="1"/>
        <v>0</v>
      </c>
      <c r="O12" s="7">
        <f t="shared" si="2"/>
        <v>0</v>
      </c>
      <c r="P12" s="7">
        <f>(M12+O12)*Metryka!$B$10</f>
        <v>0</v>
      </c>
      <c r="Q12" s="7">
        <f>(M12+O12+P12)*Metryka!$B$11</f>
        <v>0</v>
      </c>
      <c r="R12" s="7">
        <f t="shared" si="3"/>
        <v>0</v>
      </c>
      <c r="S12" s="7">
        <f>M12+N12+O12+P12+Q12</f>
        <v>0</v>
      </c>
      <c r="T12" s="7">
        <f>S12*Metryka!$B$12</f>
        <v>0</v>
      </c>
      <c r="U12" s="7">
        <f t="shared" si="4"/>
        <v>0</v>
      </c>
      <c r="V12" s="1"/>
    </row>
    <row r="13" spans="1:22" ht="27.6">
      <c r="A13" s="1">
        <v>12</v>
      </c>
      <c r="B13" s="1" t="s">
        <v>79</v>
      </c>
      <c r="C13" s="1" t="s">
        <v>80</v>
      </c>
      <c r="D13" s="1" t="s">
        <v>97</v>
      </c>
      <c r="E13" s="1" t="s">
        <v>101</v>
      </c>
      <c r="F13" s="1" t="s">
        <v>102</v>
      </c>
      <c r="G13" s="1" t="s">
        <v>100</v>
      </c>
      <c r="H13" s="1" t="s">
        <v>74</v>
      </c>
      <c r="I13" s="6">
        <v>260</v>
      </c>
      <c r="J13" s="7"/>
      <c r="K13" s="7"/>
      <c r="L13" s="7"/>
      <c r="M13" s="7">
        <f t="shared" si="0"/>
        <v>0</v>
      </c>
      <c r="N13" s="7">
        <f t="shared" si="1"/>
        <v>0</v>
      </c>
      <c r="O13" s="7">
        <f t="shared" si="2"/>
        <v>0</v>
      </c>
      <c r="P13" s="7">
        <f>(M13+O13)*Metryka!$B$10</f>
        <v>0</v>
      </c>
      <c r="Q13" s="7">
        <f>(M13+O13+P13)*Metryka!$B$11</f>
        <v>0</v>
      </c>
      <c r="R13" s="7">
        <f t="shared" si="3"/>
        <v>0</v>
      </c>
      <c r="S13" s="7">
        <f>M13+N13+O13+P13+Q13</f>
        <v>0</v>
      </c>
      <c r="T13" s="7">
        <f>S13*Metryka!$B$12</f>
        <v>0</v>
      </c>
      <c r="U13" s="7">
        <f t="shared" si="4"/>
        <v>0</v>
      </c>
      <c r="V13" s="1"/>
    </row>
    <row r="14" spans="1:22">
      <c r="A14" s="1">
        <v>13</v>
      </c>
      <c r="B14" s="1" t="s">
        <v>79</v>
      </c>
      <c r="C14" s="1" t="s">
        <v>80</v>
      </c>
      <c r="D14" s="1" t="s">
        <v>97</v>
      </c>
      <c r="E14" s="1" t="s">
        <v>103</v>
      </c>
      <c r="F14" s="1" t="s">
        <v>104</v>
      </c>
      <c r="G14" s="1" t="s">
        <v>105</v>
      </c>
      <c r="H14" s="1" t="s">
        <v>78</v>
      </c>
      <c r="I14" s="6">
        <v>1560</v>
      </c>
      <c r="J14" s="7"/>
      <c r="K14" s="7"/>
      <c r="L14" s="7"/>
      <c r="M14" s="7">
        <f t="shared" si="0"/>
        <v>0</v>
      </c>
      <c r="N14" s="7">
        <f t="shared" si="1"/>
        <v>0</v>
      </c>
      <c r="O14" s="7">
        <f t="shared" si="2"/>
        <v>0</v>
      </c>
      <c r="P14" s="7">
        <f>(M14+O14)*Metryka!$B$10</f>
        <v>0</v>
      </c>
      <c r="Q14" s="7">
        <f>(M14+O14+P14)*Metryka!$B$11</f>
        <v>0</v>
      </c>
      <c r="R14" s="7">
        <f t="shared" si="3"/>
        <v>0</v>
      </c>
      <c r="S14" s="7">
        <f>M14+N14+O14+P14+Q14</f>
        <v>0</v>
      </c>
      <c r="T14" s="7">
        <f>S14*Metryka!$B$12</f>
        <v>0</v>
      </c>
      <c r="U14" s="7">
        <f t="shared" si="4"/>
        <v>0</v>
      </c>
      <c r="V14" s="1"/>
    </row>
    <row r="15" spans="1:22">
      <c r="A15" s="1">
        <v>14</v>
      </c>
      <c r="B15" s="1" t="s">
        <v>79</v>
      </c>
      <c r="C15" s="1" t="s">
        <v>80</v>
      </c>
      <c r="D15" s="1" t="s">
        <v>97</v>
      </c>
      <c r="E15" s="1" t="s">
        <v>106</v>
      </c>
      <c r="F15" s="1" t="s">
        <v>107</v>
      </c>
      <c r="G15" s="1" t="s">
        <v>100</v>
      </c>
      <c r="H15" s="1" t="s">
        <v>74</v>
      </c>
      <c r="I15" s="6">
        <v>260</v>
      </c>
      <c r="J15" s="7"/>
      <c r="K15" s="7"/>
      <c r="L15" s="7"/>
      <c r="M15" s="7">
        <f t="shared" si="0"/>
        <v>0</v>
      </c>
      <c r="N15" s="7">
        <f t="shared" si="1"/>
        <v>0</v>
      </c>
      <c r="O15" s="7">
        <f t="shared" si="2"/>
        <v>0</v>
      </c>
      <c r="P15" s="7">
        <f>(M15+O15)*Metryka!$B$10</f>
        <v>0</v>
      </c>
      <c r="Q15" s="7">
        <f>(M15+O15+P15)*Metryka!$B$11</f>
        <v>0</v>
      </c>
      <c r="R15" s="7">
        <f t="shared" si="3"/>
        <v>0</v>
      </c>
      <c r="S15" s="7">
        <f>M15+N15+O15+P15+Q15</f>
        <v>0</v>
      </c>
      <c r="T15" s="7">
        <f>S15*Metryka!$B$12</f>
        <v>0</v>
      </c>
      <c r="U15" s="7">
        <f t="shared" si="4"/>
        <v>0</v>
      </c>
      <c r="V15" s="1"/>
    </row>
    <row r="16" spans="1:22">
      <c r="A16" s="1">
        <v>15</v>
      </c>
      <c r="B16" s="1" t="s">
        <v>79</v>
      </c>
      <c r="C16" s="1" t="s">
        <v>80</v>
      </c>
      <c r="D16" s="1" t="s">
        <v>97</v>
      </c>
      <c r="E16" s="1" t="s">
        <v>108</v>
      </c>
      <c r="F16" s="1" t="s">
        <v>109</v>
      </c>
      <c r="G16" s="1" t="s">
        <v>100</v>
      </c>
      <c r="H16" s="1" t="s">
        <v>74</v>
      </c>
      <c r="I16" s="6">
        <v>260</v>
      </c>
      <c r="J16" s="7"/>
      <c r="K16" s="7"/>
      <c r="L16" s="7"/>
      <c r="M16" s="7">
        <f t="shared" si="0"/>
        <v>0</v>
      </c>
      <c r="N16" s="7">
        <f t="shared" si="1"/>
        <v>0</v>
      </c>
      <c r="O16" s="7">
        <f t="shared" si="2"/>
        <v>0</v>
      </c>
      <c r="P16" s="7">
        <f>(M16+O16)*Metryka!$B$10</f>
        <v>0</v>
      </c>
      <c r="Q16" s="7">
        <f>(M16+O16+P16)*Metryka!$B$11</f>
        <v>0</v>
      </c>
      <c r="R16" s="7">
        <f t="shared" si="3"/>
        <v>0</v>
      </c>
      <c r="S16" s="7">
        <f>M16+N16+O16+P16+Q16</f>
        <v>0</v>
      </c>
      <c r="T16" s="7">
        <f>S16*Metryka!$B$12</f>
        <v>0</v>
      </c>
      <c r="U16" s="7">
        <f t="shared" si="4"/>
        <v>0</v>
      </c>
      <c r="V16" s="1"/>
    </row>
    <row r="17" spans="1:22" ht="27.6">
      <c r="A17" s="1">
        <v>16</v>
      </c>
      <c r="B17" s="1" t="s">
        <v>79</v>
      </c>
      <c r="C17" s="1" t="s">
        <v>80</v>
      </c>
      <c r="D17" s="1" t="s">
        <v>97</v>
      </c>
      <c r="E17" s="1" t="s">
        <v>110</v>
      </c>
      <c r="F17" s="1" t="s">
        <v>111</v>
      </c>
      <c r="G17" s="1" t="s">
        <v>112</v>
      </c>
      <c r="H17" s="1" t="s">
        <v>74</v>
      </c>
      <c r="I17" s="6">
        <v>50.8</v>
      </c>
      <c r="J17" s="7"/>
      <c r="K17" s="7"/>
      <c r="L17" s="7"/>
      <c r="M17" s="7">
        <f t="shared" si="0"/>
        <v>0</v>
      </c>
      <c r="N17" s="7">
        <f t="shared" si="1"/>
        <v>0</v>
      </c>
      <c r="O17" s="7">
        <f t="shared" si="2"/>
        <v>0</v>
      </c>
      <c r="P17" s="7">
        <f>(M17+O17)*Metryka!$B$10</f>
        <v>0</v>
      </c>
      <c r="Q17" s="7">
        <f>(M17+O17+P17)*Metryka!$B$11</f>
        <v>0</v>
      </c>
      <c r="R17" s="7">
        <f t="shared" si="3"/>
        <v>0</v>
      </c>
      <c r="S17" s="7">
        <f>M17+N17+O17+P17+Q17</f>
        <v>0</v>
      </c>
      <c r="T17" s="7">
        <f>S17*Metryka!$B$12</f>
        <v>0</v>
      </c>
      <c r="U17" s="7">
        <f t="shared" si="4"/>
        <v>0</v>
      </c>
      <c r="V17" s="1"/>
    </row>
    <row r="18" spans="1:22" ht="27.6">
      <c r="A18" s="1">
        <v>17</v>
      </c>
      <c r="B18" s="1" t="s">
        <v>61</v>
      </c>
      <c r="C18" s="1" t="s">
        <v>62</v>
      </c>
      <c r="D18" s="1" t="s">
        <v>97</v>
      </c>
      <c r="E18" s="1" t="s">
        <v>113</v>
      </c>
      <c r="F18" s="1" t="s">
        <v>114</v>
      </c>
      <c r="G18" s="1" t="s">
        <v>115</v>
      </c>
      <c r="H18" s="1" t="s">
        <v>74</v>
      </c>
      <c r="I18" s="6">
        <v>235</v>
      </c>
      <c r="J18" s="7"/>
      <c r="K18" s="7"/>
      <c r="L18" s="7"/>
      <c r="M18" s="7">
        <f t="shared" si="0"/>
        <v>0</v>
      </c>
      <c r="N18" s="7">
        <f t="shared" si="1"/>
        <v>0</v>
      </c>
      <c r="O18" s="7">
        <f t="shared" si="2"/>
        <v>0</v>
      </c>
      <c r="P18" s="7">
        <f>(M18+O18)*Metryka!$B$10</f>
        <v>0</v>
      </c>
      <c r="Q18" s="7">
        <f>(M18+O18+P18)*Metryka!$B$11</f>
        <v>0</v>
      </c>
      <c r="R18" s="7">
        <f t="shared" si="3"/>
        <v>0</v>
      </c>
      <c r="S18" s="7">
        <f>M18+N18+O18+P18+Q18</f>
        <v>0</v>
      </c>
      <c r="T18" s="7">
        <f>S18*Metryka!$B$12</f>
        <v>0</v>
      </c>
      <c r="U18" s="7">
        <f t="shared" si="4"/>
        <v>0</v>
      </c>
      <c r="V18" s="1"/>
    </row>
    <row r="19" spans="1:22" ht="27.6">
      <c r="A19" s="1">
        <v>18</v>
      </c>
      <c r="B19" s="1" t="s">
        <v>61</v>
      </c>
      <c r="C19" s="1" t="s">
        <v>62</v>
      </c>
      <c r="D19" s="1" t="s">
        <v>97</v>
      </c>
      <c r="E19" s="1" t="s">
        <v>116</v>
      </c>
      <c r="F19" s="1" t="s">
        <v>117</v>
      </c>
      <c r="G19" s="1" t="s">
        <v>66</v>
      </c>
      <c r="H19" s="1" t="s">
        <v>67</v>
      </c>
      <c r="I19" s="6">
        <v>1</v>
      </c>
      <c r="J19" s="7"/>
      <c r="K19" s="7"/>
      <c r="L19" s="7"/>
      <c r="M19" s="7">
        <f t="shared" si="0"/>
        <v>0</v>
      </c>
      <c r="N19" s="7">
        <f t="shared" si="1"/>
        <v>0</v>
      </c>
      <c r="O19" s="7">
        <f t="shared" si="2"/>
        <v>0</v>
      </c>
      <c r="P19" s="7">
        <f>(M19+O19)*Metryka!$B$10</f>
        <v>0</v>
      </c>
      <c r="Q19" s="7">
        <f>(M19+O19+P19)*Metryka!$B$11</f>
        <v>0</v>
      </c>
      <c r="R19" s="7">
        <f t="shared" si="3"/>
        <v>0</v>
      </c>
      <c r="S19" s="7">
        <f>M19+N19+O19+P19+Q19</f>
        <v>0</v>
      </c>
      <c r="T19" s="7">
        <f>S19*Metryka!$B$12</f>
        <v>0</v>
      </c>
      <c r="U19" s="7">
        <f t="shared" si="4"/>
        <v>0</v>
      </c>
      <c r="V19" s="1"/>
    </row>
    <row r="20" spans="1:22" ht="27.6">
      <c r="A20" s="1">
        <v>19</v>
      </c>
      <c r="B20" s="1" t="s">
        <v>79</v>
      </c>
      <c r="C20" s="1" t="s">
        <v>80</v>
      </c>
      <c r="D20" s="1" t="s">
        <v>97</v>
      </c>
      <c r="E20" s="1" t="s">
        <v>118</v>
      </c>
      <c r="F20" s="1" t="s">
        <v>119</v>
      </c>
      <c r="G20" s="1" t="s">
        <v>120</v>
      </c>
      <c r="H20" s="1" t="s">
        <v>74</v>
      </c>
      <c r="I20" s="6">
        <v>520</v>
      </c>
      <c r="J20" s="7"/>
      <c r="K20" s="7"/>
      <c r="L20" s="7"/>
      <c r="M20" s="7">
        <f t="shared" si="0"/>
        <v>0</v>
      </c>
      <c r="N20" s="7">
        <f t="shared" si="1"/>
        <v>0</v>
      </c>
      <c r="O20" s="7">
        <f t="shared" si="2"/>
        <v>0</v>
      </c>
      <c r="P20" s="7">
        <f>(M20+O20)*Metryka!$B$10</f>
        <v>0</v>
      </c>
      <c r="Q20" s="7">
        <f>(M20+O20+P20)*Metryka!$B$11</f>
        <v>0</v>
      </c>
      <c r="R20" s="7">
        <f t="shared" si="3"/>
        <v>0</v>
      </c>
      <c r="S20" s="7">
        <f>M20+N20+O20+P20+Q20</f>
        <v>0</v>
      </c>
      <c r="T20" s="7">
        <f>S20*Metryka!$B$12</f>
        <v>0</v>
      </c>
      <c r="U20" s="7">
        <f t="shared" si="4"/>
        <v>0</v>
      </c>
      <c r="V20" s="1"/>
    </row>
    <row r="21" spans="1:22" ht="27.6">
      <c r="A21" s="1">
        <v>20</v>
      </c>
      <c r="B21" s="1" t="s">
        <v>79</v>
      </c>
      <c r="C21" s="1" t="s">
        <v>80</v>
      </c>
      <c r="D21" s="1" t="s">
        <v>121</v>
      </c>
      <c r="E21" s="1" t="s">
        <v>122</v>
      </c>
      <c r="F21" s="1" t="s">
        <v>123</v>
      </c>
      <c r="G21" s="1" t="s">
        <v>124</v>
      </c>
      <c r="H21" s="1" t="s">
        <v>74</v>
      </c>
      <c r="I21" s="6">
        <v>182</v>
      </c>
      <c r="J21" s="7"/>
      <c r="K21" s="7"/>
      <c r="L21" s="7"/>
      <c r="M21" s="7">
        <f t="shared" si="0"/>
        <v>0</v>
      </c>
      <c r="N21" s="7">
        <f t="shared" si="1"/>
        <v>0</v>
      </c>
      <c r="O21" s="7">
        <f t="shared" si="2"/>
        <v>0</v>
      </c>
      <c r="P21" s="7">
        <f>(M21+O21)*Metryka!$B$10</f>
        <v>0</v>
      </c>
      <c r="Q21" s="7">
        <f>(M21+O21+P21)*Metryka!$B$11</f>
        <v>0</v>
      </c>
      <c r="R21" s="7">
        <f t="shared" si="3"/>
        <v>0</v>
      </c>
      <c r="S21" s="7">
        <f>M21+N21+O21+P21+Q21</f>
        <v>0</v>
      </c>
      <c r="T21" s="7">
        <f>S21*Metryka!$B$12</f>
        <v>0</v>
      </c>
      <c r="U21" s="7">
        <f t="shared" si="4"/>
        <v>0</v>
      </c>
      <c r="V21" s="1"/>
    </row>
    <row r="22" spans="1:22" ht="27.6">
      <c r="A22" s="1">
        <v>21</v>
      </c>
      <c r="B22" s="1" t="s">
        <v>79</v>
      </c>
      <c r="C22" s="1" t="s">
        <v>80</v>
      </c>
      <c r="D22" s="1" t="s">
        <v>121</v>
      </c>
      <c r="E22" s="1" t="s">
        <v>125</v>
      </c>
      <c r="F22" s="1" t="s">
        <v>126</v>
      </c>
      <c r="G22" s="1" t="s">
        <v>127</v>
      </c>
      <c r="H22" s="1" t="s">
        <v>74</v>
      </c>
      <c r="I22" s="6">
        <v>182</v>
      </c>
      <c r="J22" s="7"/>
      <c r="K22" s="7"/>
      <c r="L22" s="7"/>
      <c r="M22" s="7">
        <f t="shared" si="0"/>
        <v>0</v>
      </c>
      <c r="N22" s="7">
        <f t="shared" si="1"/>
        <v>0</v>
      </c>
      <c r="O22" s="7">
        <f t="shared" si="2"/>
        <v>0</v>
      </c>
      <c r="P22" s="7">
        <f>(M22+O22)*Metryka!$B$10</f>
        <v>0</v>
      </c>
      <c r="Q22" s="7">
        <f>(M22+O22+P22)*Metryka!$B$11</f>
        <v>0</v>
      </c>
      <c r="R22" s="7">
        <f t="shared" si="3"/>
        <v>0</v>
      </c>
      <c r="S22" s="7">
        <f>M22+N22+O22+P22+Q22</f>
        <v>0</v>
      </c>
      <c r="T22" s="7">
        <f>S22*Metryka!$B$12</f>
        <v>0</v>
      </c>
      <c r="U22" s="7">
        <f t="shared" si="4"/>
        <v>0</v>
      </c>
      <c r="V22" s="1"/>
    </row>
    <row r="23" spans="1:22" ht="27.6">
      <c r="A23" s="1">
        <v>22</v>
      </c>
      <c r="B23" s="1" t="s">
        <v>79</v>
      </c>
      <c r="C23" s="1" t="s">
        <v>80</v>
      </c>
      <c r="D23" s="1" t="s">
        <v>121</v>
      </c>
      <c r="E23" s="1" t="s">
        <v>128</v>
      </c>
      <c r="F23" s="1" t="s">
        <v>129</v>
      </c>
      <c r="G23" s="1" t="s">
        <v>127</v>
      </c>
      <c r="H23" s="1" t="s">
        <v>74</v>
      </c>
      <c r="I23" s="6">
        <v>182</v>
      </c>
      <c r="J23" s="7"/>
      <c r="K23" s="7"/>
      <c r="L23" s="7"/>
      <c r="M23" s="7">
        <f t="shared" si="0"/>
        <v>0</v>
      </c>
      <c r="N23" s="7">
        <f t="shared" si="1"/>
        <v>0</v>
      </c>
      <c r="O23" s="7">
        <f t="shared" si="2"/>
        <v>0</v>
      </c>
      <c r="P23" s="7">
        <f>(M23+O23)*Metryka!$B$10</f>
        <v>0</v>
      </c>
      <c r="Q23" s="7">
        <f>(M23+O23+P23)*Metryka!$B$11</f>
        <v>0</v>
      </c>
      <c r="R23" s="7">
        <f t="shared" si="3"/>
        <v>0</v>
      </c>
      <c r="S23" s="7">
        <f>M23+N23+O23+P23+Q23</f>
        <v>0</v>
      </c>
      <c r="T23" s="7">
        <f>S23*Metryka!$B$12</f>
        <v>0</v>
      </c>
      <c r="U23" s="7">
        <f t="shared" si="4"/>
        <v>0</v>
      </c>
      <c r="V23" s="1"/>
    </row>
    <row r="24" spans="1:22" ht="27.6">
      <c r="A24" s="1">
        <v>23</v>
      </c>
      <c r="B24" s="1" t="s">
        <v>79</v>
      </c>
      <c r="C24" s="1" t="s">
        <v>80</v>
      </c>
      <c r="D24" s="1" t="s">
        <v>121</v>
      </c>
      <c r="E24" s="1" t="s">
        <v>130</v>
      </c>
      <c r="F24" s="1" t="s">
        <v>131</v>
      </c>
      <c r="G24" s="1" t="s">
        <v>127</v>
      </c>
      <c r="H24" s="1" t="s">
        <v>74</v>
      </c>
      <c r="I24" s="6">
        <v>182</v>
      </c>
      <c r="J24" s="7"/>
      <c r="K24" s="7"/>
      <c r="L24" s="7"/>
      <c r="M24" s="7">
        <f t="shared" si="0"/>
        <v>0</v>
      </c>
      <c r="N24" s="7">
        <f t="shared" si="1"/>
        <v>0</v>
      </c>
      <c r="O24" s="7">
        <f t="shared" si="2"/>
        <v>0</v>
      </c>
      <c r="P24" s="7">
        <f>(M24+O24)*Metryka!$B$10</f>
        <v>0</v>
      </c>
      <c r="Q24" s="7">
        <f>(M24+O24+P24)*Metryka!$B$11</f>
        <v>0</v>
      </c>
      <c r="R24" s="7">
        <f t="shared" si="3"/>
        <v>0</v>
      </c>
      <c r="S24" s="7">
        <f>M24+N24+O24+P24+Q24</f>
        <v>0</v>
      </c>
      <c r="T24" s="7">
        <f>S24*Metryka!$B$12</f>
        <v>0</v>
      </c>
      <c r="U24" s="7">
        <f t="shared" si="4"/>
        <v>0</v>
      </c>
      <c r="V24" s="1"/>
    </row>
    <row r="25" spans="1:22" ht="27.6">
      <c r="A25" s="1">
        <v>24</v>
      </c>
      <c r="B25" s="1" t="s">
        <v>79</v>
      </c>
      <c r="C25" s="1" t="s">
        <v>80</v>
      </c>
      <c r="D25" s="1" t="s">
        <v>121</v>
      </c>
      <c r="E25" s="1" t="s">
        <v>132</v>
      </c>
      <c r="F25" s="1" t="s">
        <v>133</v>
      </c>
      <c r="G25" s="1" t="s">
        <v>134</v>
      </c>
      <c r="H25" s="1" t="s">
        <v>135</v>
      </c>
      <c r="I25" s="6">
        <v>65</v>
      </c>
      <c r="J25" s="7"/>
      <c r="K25" s="7"/>
      <c r="L25" s="7"/>
      <c r="M25" s="7">
        <f t="shared" si="0"/>
        <v>0</v>
      </c>
      <c r="N25" s="7">
        <f t="shared" si="1"/>
        <v>0</v>
      </c>
      <c r="O25" s="7">
        <f t="shared" si="2"/>
        <v>0</v>
      </c>
      <c r="P25" s="7">
        <f>(M25+O25)*Metryka!$B$10</f>
        <v>0</v>
      </c>
      <c r="Q25" s="7">
        <f>(M25+O25+P25)*Metryka!$B$11</f>
        <v>0</v>
      </c>
      <c r="R25" s="7">
        <f t="shared" si="3"/>
        <v>0</v>
      </c>
      <c r="S25" s="7">
        <f>M25+N25+O25+P25+Q25</f>
        <v>0</v>
      </c>
      <c r="T25" s="7">
        <f>S25*Metryka!$B$12</f>
        <v>0</v>
      </c>
      <c r="U25" s="7">
        <f t="shared" si="4"/>
        <v>0</v>
      </c>
      <c r="V25" s="1"/>
    </row>
    <row r="26" spans="1:22" ht="27.6">
      <c r="A26" s="1">
        <v>25</v>
      </c>
      <c r="B26" s="1" t="s">
        <v>79</v>
      </c>
      <c r="C26" s="1" t="s">
        <v>80</v>
      </c>
      <c r="D26" s="1" t="s">
        <v>136</v>
      </c>
      <c r="E26" s="1" t="s">
        <v>137</v>
      </c>
      <c r="F26" s="1" t="s">
        <v>138</v>
      </c>
      <c r="G26" s="1" t="s">
        <v>139</v>
      </c>
      <c r="H26" s="1" t="s">
        <v>74</v>
      </c>
      <c r="I26" s="6">
        <v>380.2</v>
      </c>
      <c r="J26" s="7"/>
      <c r="K26" s="7"/>
      <c r="L26" s="7"/>
      <c r="M26" s="7">
        <f t="shared" si="0"/>
        <v>0</v>
      </c>
      <c r="N26" s="7">
        <f t="shared" si="1"/>
        <v>0</v>
      </c>
      <c r="O26" s="7">
        <f t="shared" si="2"/>
        <v>0</v>
      </c>
      <c r="P26" s="7">
        <f>(M26+O26)*Metryka!$B$10</f>
        <v>0</v>
      </c>
      <c r="Q26" s="7">
        <f>(M26+O26+P26)*Metryka!$B$11</f>
        <v>0</v>
      </c>
      <c r="R26" s="7">
        <f t="shared" si="3"/>
        <v>0</v>
      </c>
      <c r="S26" s="7">
        <f>M26+N26+O26+P26+Q26</f>
        <v>0</v>
      </c>
      <c r="T26" s="7">
        <f>S26*Metryka!$B$12</f>
        <v>0</v>
      </c>
      <c r="U26" s="7">
        <f t="shared" si="4"/>
        <v>0</v>
      </c>
      <c r="V26" s="1"/>
    </row>
    <row r="27" spans="1:22">
      <c r="A27" s="1">
        <v>26</v>
      </c>
      <c r="B27" s="1" t="s">
        <v>79</v>
      </c>
      <c r="C27" s="1" t="s">
        <v>80</v>
      </c>
      <c r="D27" s="1" t="s">
        <v>136</v>
      </c>
      <c r="E27" s="1" t="s">
        <v>140</v>
      </c>
      <c r="F27" s="1" t="s">
        <v>141</v>
      </c>
      <c r="G27" s="1" t="s">
        <v>142</v>
      </c>
      <c r="H27" s="1" t="s">
        <v>74</v>
      </c>
      <c r="I27" s="6">
        <v>380.2</v>
      </c>
      <c r="J27" s="7"/>
      <c r="K27" s="7"/>
      <c r="L27" s="7"/>
      <c r="M27" s="7">
        <f t="shared" si="0"/>
        <v>0</v>
      </c>
      <c r="N27" s="7">
        <f t="shared" si="1"/>
        <v>0</v>
      </c>
      <c r="O27" s="7">
        <f t="shared" si="2"/>
        <v>0</v>
      </c>
      <c r="P27" s="7">
        <f>(M27+O27)*Metryka!$B$10</f>
        <v>0</v>
      </c>
      <c r="Q27" s="7">
        <f>(M27+O27+P27)*Metryka!$B$11</f>
        <v>0</v>
      </c>
      <c r="R27" s="7">
        <f t="shared" si="3"/>
        <v>0</v>
      </c>
      <c r="S27" s="7">
        <f>M27+N27+O27+P27+Q27</f>
        <v>0</v>
      </c>
      <c r="T27" s="7">
        <f>S27*Metryka!$B$12</f>
        <v>0</v>
      </c>
      <c r="U27" s="7">
        <f t="shared" si="4"/>
        <v>0</v>
      </c>
      <c r="V27" s="1"/>
    </row>
    <row r="28" spans="1:22">
      <c r="A28" s="1">
        <v>27</v>
      </c>
      <c r="B28" s="1" t="s">
        <v>79</v>
      </c>
      <c r="C28" s="1" t="s">
        <v>80</v>
      </c>
      <c r="D28" s="1" t="s">
        <v>136</v>
      </c>
      <c r="E28" s="1" t="s">
        <v>143</v>
      </c>
      <c r="F28" s="1" t="s">
        <v>144</v>
      </c>
      <c r="G28" s="1" t="s">
        <v>142</v>
      </c>
      <c r="H28" s="1" t="s">
        <v>74</v>
      </c>
      <c r="I28" s="6">
        <v>380.2</v>
      </c>
      <c r="J28" s="7"/>
      <c r="K28" s="7"/>
      <c r="L28" s="7"/>
      <c r="M28" s="7">
        <f t="shared" si="0"/>
        <v>0</v>
      </c>
      <c r="N28" s="7">
        <f t="shared" si="1"/>
        <v>0</v>
      </c>
      <c r="O28" s="7">
        <f t="shared" si="2"/>
        <v>0</v>
      </c>
      <c r="P28" s="7">
        <f>(M28+O28)*Metryka!$B$10</f>
        <v>0</v>
      </c>
      <c r="Q28" s="7">
        <f>(M28+O28+P28)*Metryka!$B$11</f>
        <v>0</v>
      </c>
      <c r="R28" s="7">
        <f t="shared" si="3"/>
        <v>0</v>
      </c>
      <c r="S28" s="7">
        <f>M28+N28+O28+P28+Q28</f>
        <v>0</v>
      </c>
      <c r="T28" s="7">
        <f>S28*Metryka!$B$12</f>
        <v>0</v>
      </c>
      <c r="U28" s="7">
        <f t="shared" si="4"/>
        <v>0</v>
      </c>
      <c r="V28" s="1"/>
    </row>
    <row r="29" spans="1:22">
      <c r="A29" s="1">
        <v>28</v>
      </c>
      <c r="B29" s="1" t="s">
        <v>61</v>
      </c>
      <c r="C29" s="1" t="s">
        <v>62</v>
      </c>
      <c r="D29" s="1" t="s">
        <v>136</v>
      </c>
      <c r="E29" s="1" t="s">
        <v>145</v>
      </c>
      <c r="F29" s="1" t="s">
        <v>146</v>
      </c>
      <c r="G29" s="1" t="s">
        <v>142</v>
      </c>
      <c r="H29" s="1" t="s">
        <v>74</v>
      </c>
      <c r="I29" s="6">
        <v>380.2</v>
      </c>
      <c r="J29" s="7"/>
      <c r="K29" s="7"/>
      <c r="L29" s="7"/>
      <c r="M29" s="7">
        <f t="shared" si="0"/>
        <v>0</v>
      </c>
      <c r="N29" s="7">
        <f t="shared" si="1"/>
        <v>0</v>
      </c>
      <c r="O29" s="7">
        <f t="shared" si="2"/>
        <v>0</v>
      </c>
      <c r="P29" s="7">
        <f>(M29+O29)*Metryka!$B$10</f>
        <v>0</v>
      </c>
      <c r="Q29" s="7">
        <f>(M29+O29+P29)*Metryka!$B$11</f>
        <v>0</v>
      </c>
      <c r="R29" s="7">
        <f t="shared" si="3"/>
        <v>0</v>
      </c>
      <c r="S29" s="7">
        <f>M29+N29+O29+P29+Q29</f>
        <v>0</v>
      </c>
      <c r="T29" s="7">
        <f>S29*Metryka!$B$12</f>
        <v>0</v>
      </c>
      <c r="U29" s="7">
        <f t="shared" si="4"/>
        <v>0</v>
      </c>
      <c r="V29" s="1"/>
    </row>
    <row r="30" spans="1:22">
      <c r="A30" s="1">
        <v>29</v>
      </c>
      <c r="B30" s="1" t="s">
        <v>79</v>
      </c>
      <c r="C30" s="1" t="s">
        <v>80</v>
      </c>
      <c r="D30" s="1" t="s">
        <v>136</v>
      </c>
      <c r="E30" s="1" t="s">
        <v>147</v>
      </c>
      <c r="F30" s="1" t="s">
        <v>148</v>
      </c>
      <c r="G30" s="1" t="s">
        <v>149</v>
      </c>
      <c r="H30" s="1" t="s">
        <v>74</v>
      </c>
      <c r="I30" s="6">
        <v>215.5</v>
      </c>
      <c r="J30" s="7"/>
      <c r="K30" s="7"/>
      <c r="L30" s="7"/>
      <c r="M30" s="7">
        <f t="shared" si="0"/>
        <v>0</v>
      </c>
      <c r="N30" s="7">
        <f t="shared" si="1"/>
        <v>0</v>
      </c>
      <c r="O30" s="7">
        <f t="shared" si="2"/>
        <v>0</v>
      </c>
      <c r="P30" s="7">
        <f>(M30+O30)*Metryka!$B$10</f>
        <v>0</v>
      </c>
      <c r="Q30" s="7">
        <f>(M30+O30+P30)*Metryka!$B$11</f>
        <v>0</v>
      </c>
      <c r="R30" s="7">
        <f t="shared" si="3"/>
        <v>0</v>
      </c>
      <c r="S30" s="7">
        <f>M30+N30+O30+P30+Q30</f>
        <v>0</v>
      </c>
      <c r="T30" s="7">
        <f>S30*Metryka!$B$12</f>
        <v>0</v>
      </c>
      <c r="U30" s="7">
        <f t="shared" si="4"/>
        <v>0</v>
      </c>
      <c r="V30" s="1"/>
    </row>
    <row r="31" spans="1:22" ht="27.6">
      <c r="A31" s="1">
        <v>30</v>
      </c>
      <c r="B31" s="1" t="s">
        <v>79</v>
      </c>
      <c r="C31" s="1" t="s">
        <v>80</v>
      </c>
      <c r="D31" s="1" t="s">
        <v>136</v>
      </c>
      <c r="E31" s="1" t="s">
        <v>150</v>
      </c>
      <c r="F31" s="1" t="s">
        <v>151</v>
      </c>
      <c r="G31" s="1" t="s">
        <v>66</v>
      </c>
      <c r="H31" s="1" t="s">
        <v>67</v>
      </c>
      <c r="I31" s="6">
        <v>1</v>
      </c>
      <c r="J31" s="7"/>
      <c r="K31" s="7"/>
      <c r="L31" s="7"/>
      <c r="M31" s="7">
        <f t="shared" si="0"/>
        <v>0</v>
      </c>
      <c r="N31" s="7">
        <f t="shared" si="1"/>
        <v>0</v>
      </c>
      <c r="O31" s="7">
        <f t="shared" si="2"/>
        <v>0</v>
      </c>
      <c r="P31" s="7">
        <f>(M31+O31)*Metryka!$B$10</f>
        <v>0</v>
      </c>
      <c r="Q31" s="7">
        <f>(M31+O31+P31)*Metryka!$B$11</f>
        <v>0</v>
      </c>
      <c r="R31" s="7">
        <f t="shared" si="3"/>
        <v>0</v>
      </c>
      <c r="S31" s="7">
        <f>M31+N31+O31+P31+Q31</f>
        <v>0</v>
      </c>
      <c r="T31" s="7">
        <f>S31*Metryka!$B$12</f>
        <v>0</v>
      </c>
      <c r="U31" s="7">
        <f t="shared" si="4"/>
        <v>0</v>
      </c>
      <c r="V31" s="1"/>
    </row>
    <row r="32" spans="1:22">
      <c r="A32" s="1">
        <v>31</v>
      </c>
      <c r="B32" s="1" t="s">
        <v>79</v>
      </c>
      <c r="C32" s="1" t="s">
        <v>80</v>
      </c>
      <c r="D32" s="1" t="s">
        <v>136</v>
      </c>
      <c r="E32" s="1" t="s">
        <v>152</v>
      </c>
      <c r="F32" s="1" t="s">
        <v>153</v>
      </c>
      <c r="G32" s="1" t="s">
        <v>154</v>
      </c>
      <c r="H32" s="1" t="s">
        <v>135</v>
      </c>
      <c r="I32" s="6">
        <v>96.69</v>
      </c>
      <c r="J32" s="7"/>
      <c r="K32" s="7"/>
      <c r="L32" s="7"/>
      <c r="M32" s="7">
        <f t="shared" si="0"/>
        <v>0</v>
      </c>
      <c r="N32" s="7">
        <f t="shared" si="1"/>
        <v>0</v>
      </c>
      <c r="O32" s="7">
        <f t="shared" si="2"/>
        <v>0</v>
      </c>
      <c r="P32" s="7">
        <f>(M32+O32)*Metryka!$B$10</f>
        <v>0</v>
      </c>
      <c r="Q32" s="7">
        <f>(M32+O32+P32)*Metryka!$B$11</f>
        <v>0</v>
      </c>
      <c r="R32" s="7">
        <f t="shared" si="3"/>
        <v>0</v>
      </c>
      <c r="S32" s="7">
        <f>M32+N32+O32+P32+Q32</f>
        <v>0</v>
      </c>
      <c r="T32" s="7">
        <f>S32*Metryka!$B$12</f>
        <v>0</v>
      </c>
      <c r="U32" s="7">
        <f t="shared" si="4"/>
        <v>0</v>
      </c>
      <c r="V32" s="1"/>
    </row>
    <row r="33" spans="1:22">
      <c r="A33" s="1">
        <v>32</v>
      </c>
      <c r="B33" s="1" t="s">
        <v>79</v>
      </c>
      <c r="C33" s="1" t="s">
        <v>80</v>
      </c>
      <c r="D33" s="1" t="s">
        <v>136</v>
      </c>
      <c r="E33" s="1" t="s">
        <v>155</v>
      </c>
      <c r="F33" s="1" t="s">
        <v>156</v>
      </c>
      <c r="G33" s="1" t="s">
        <v>157</v>
      </c>
      <c r="H33" s="1" t="s">
        <v>135</v>
      </c>
      <c r="I33" s="6">
        <v>36</v>
      </c>
      <c r="J33" s="7"/>
      <c r="K33" s="7"/>
      <c r="L33" s="7"/>
      <c r="M33" s="7">
        <f t="shared" si="0"/>
        <v>0</v>
      </c>
      <c r="N33" s="7">
        <f t="shared" si="1"/>
        <v>0</v>
      </c>
      <c r="O33" s="7">
        <f t="shared" si="2"/>
        <v>0</v>
      </c>
      <c r="P33" s="7">
        <f>(M33+O33)*Metryka!$B$10</f>
        <v>0</v>
      </c>
      <c r="Q33" s="7">
        <f>(M33+O33+P33)*Metryka!$B$11</f>
        <v>0</v>
      </c>
      <c r="R33" s="7">
        <f t="shared" si="3"/>
        <v>0</v>
      </c>
      <c r="S33" s="7">
        <f>M33+N33+O33+P33+Q33</f>
        <v>0</v>
      </c>
      <c r="T33" s="7">
        <f>S33*Metryka!$B$12</f>
        <v>0</v>
      </c>
      <c r="U33" s="7">
        <f t="shared" si="4"/>
        <v>0</v>
      </c>
      <c r="V33" s="1"/>
    </row>
    <row r="34" spans="1:22">
      <c r="A34" s="1">
        <v>33</v>
      </c>
      <c r="B34" s="1" t="s">
        <v>61</v>
      </c>
      <c r="C34" s="1" t="s">
        <v>62</v>
      </c>
      <c r="D34" s="1" t="s">
        <v>136</v>
      </c>
      <c r="E34" s="1" t="s">
        <v>158</v>
      </c>
      <c r="F34" s="1" t="s">
        <v>159</v>
      </c>
      <c r="G34" s="1" t="s">
        <v>66</v>
      </c>
      <c r="H34" s="1" t="s">
        <v>67</v>
      </c>
      <c r="I34" s="6">
        <v>1</v>
      </c>
      <c r="J34" s="7"/>
      <c r="K34" s="7"/>
      <c r="L34" s="7"/>
      <c r="M34" s="7">
        <f t="shared" ref="M34:M65" si="5">I34*J34</f>
        <v>0</v>
      </c>
      <c r="N34" s="7">
        <f t="shared" ref="N34:N65" si="6">I34*K34</f>
        <v>0</v>
      </c>
      <c r="O34" s="7">
        <f t="shared" ref="O34:O65" si="7">I34*L34</f>
        <v>0</v>
      </c>
      <c r="P34" s="7">
        <f>(M34+O34)*Metryka!$B$10</f>
        <v>0</v>
      </c>
      <c r="Q34" s="7">
        <f>(M34+O34+P34)*Metryka!$B$11</f>
        <v>0</v>
      </c>
      <c r="R34" s="7">
        <f t="shared" ref="R34:R65" si="8">IF(I34=0,0,S34/I34)</f>
        <v>0</v>
      </c>
      <c r="S34" s="7">
        <f>M34+N34+O34+P34+Q34</f>
        <v>0</v>
      </c>
      <c r="T34" s="7">
        <f>S34*Metryka!$B$12</f>
        <v>0</v>
      </c>
      <c r="U34" s="7">
        <f t="shared" ref="U34:U65" si="9">S34+T34</f>
        <v>0</v>
      </c>
      <c r="V34" s="1"/>
    </row>
    <row r="35" spans="1:22" ht="27.6">
      <c r="A35" s="1">
        <v>34</v>
      </c>
      <c r="B35" s="1" t="s">
        <v>79</v>
      </c>
      <c r="C35" s="1" t="s">
        <v>80</v>
      </c>
      <c r="D35" s="1" t="s">
        <v>136</v>
      </c>
      <c r="E35" s="1" t="s">
        <v>160</v>
      </c>
      <c r="F35" s="1" t="s">
        <v>161</v>
      </c>
      <c r="G35" s="1" t="s">
        <v>66</v>
      </c>
      <c r="H35" s="1" t="s">
        <v>67</v>
      </c>
      <c r="I35" s="6">
        <v>1</v>
      </c>
      <c r="J35" s="7"/>
      <c r="K35" s="7"/>
      <c r="L35" s="7"/>
      <c r="M35" s="7">
        <f t="shared" si="5"/>
        <v>0</v>
      </c>
      <c r="N35" s="7">
        <f t="shared" si="6"/>
        <v>0</v>
      </c>
      <c r="O35" s="7">
        <f t="shared" si="7"/>
        <v>0</v>
      </c>
      <c r="P35" s="7">
        <f>(M35+O35)*Metryka!$B$10</f>
        <v>0</v>
      </c>
      <c r="Q35" s="7">
        <f>(M35+O35+P35)*Metryka!$B$11</f>
        <v>0</v>
      </c>
      <c r="R35" s="7">
        <f t="shared" si="8"/>
        <v>0</v>
      </c>
      <c r="S35" s="7">
        <f>M35+N35+O35+P35+Q35</f>
        <v>0</v>
      </c>
      <c r="T35" s="7">
        <f>S35*Metryka!$B$12</f>
        <v>0</v>
      </c>
      <c r="U35" s="7">
        <f t="shared" si="9"/>
        <v>0</v>
      </c>
      <c r="V35" s="1"/>
    </row>
    <row r="36" spans="1:22" ht="27.6">
      <c r="A36" s="1">
        <v>35</v>
      </c>
      <c r="B36" s="1" t="s">
        <v>79</v>
      </c>
      <c r="C36" s="1" t="s">
        <v>80</v>
      </c>
      <c r="D36" s="1" t="s">
        <v>162</v>
      </c>
      <c r="E36" s="1" t="s">
        <v>163</v>
      </c>
      <c r="F36" s="1" t="s">
        <v>164</v>
      </c>
      <c r="G36" s="1" t="s">
        <v>165</v>
      </c>
      <c r="H36" s="1" t="s">
        <v>74</v>
      </c>
      <c r="I36" s="6">
        <v>75.349999999999994</v>
      </c>
      <c r="J36" s="7"/>
      <c r="K36" s="7"/>
      <c r="L36" s="7"/>
      <c r="M36" s="7">
        <f t="shared" si="5"/>
        <v>0</v>
      </c>
      <c r="N36" s="7">
        <f t="shared" si="6"/>
        <v>0</v>
      </c>
      <c r="O36" s="7">
        <f t="shared" si="7"/>
        <v>0</v>
      </c>
      <c r="P36" s="7">
        <f>(M36+O36)*Metryka!$B$10</f>
        <v>0</v>
      </c>
      <c r="Q36" s="7">
        <f>(M36+O36+P36)*Metryka!$B$11</f>
        <v>0</v>
      </c>
      <c r="R36" s="7">
        <f t="shared" si="8"/>
        <v>0</v>
      </c>
      <c r="S36" s="7">
        <f>M36+N36+O36+P36+Q36</f>
        <v>0</v>
      </c>
      <c r="T36" s="7">
        <f>S36*Metryka!$B$12</f>
        <v>0</v>
      </c>
      <c r="U36" s="7">
        <f t="shared" si="9"/>
        <v>0</v>
      </c>
      <c r="V36" s="1"/>
    </row>
    <row r="37" spans="1:22">
      <c r="A37" s="1">
        <v>36</v>
      </c>
      <c r="B37" s="1" t="s">
        <v>79</v>
      </c>
      <c r="C37" s="1" t="s">
        <v>80</v>
      </c>
      <c r="D37" s="1" t="s">
        <v>162</v>
      </c>
      <c r="E37" s="1" t="s">
        <v>166</v>
      </c>
      <c r="F37" s="1" t="s">
        <v>167</v>
      </c>
      <c r="G37" s="1" t="s">
        <v>168</v>
      </c>
      <c r="H37" s="1" t="s">
        <v>74</v>
      </c>
      <c r="I37" s="6">
        <v>75.349999999999994</v>
      </c>
      <c r="J37" s="7"/>
      <c r="K37" s="7"/>
      <c r="L37" s="7"/>
      <c r="M37" s="7">
        <f t="shared" si="5"/>
        <v>0</v>
      </c>
      <c r="N37" s="7">
        <f t="shared" si="6"/>
        <v>0</v>
      </c>
      <c r="O37" s="7">
        <f t="shared" si="7"/>
        <v>0</v>
      </c>
      <c r="P37" s="7">
        <f>(M37+O37)*Metryka!$B$10</f>
        <v>0</v>
      </c>
      <c r="Q37" s="7">
        <f>(M37+O37+P37)*Metryka!$B$11</f>
        <v>0</v>
      </c>
      <c r="R37" s="7">
        <f t="shared" si="8"/>
        <v>0</v>
      </c>
      <c r="S37" s="7">
        <f>M37+N37+O37+P37+Q37</f>
        <v>0</v>
      </c>
      <c r="T37" s="7">
        <f>S37*Metryka!$B$12</f>
        <v>0</v>
      </c>
      <c r="U37" s="7">
        <f t="shared" si="9"/>
        <v>0</v>
      </c>
      <c r="V37" s="1"/>
    </row>
    <row r="38" spans="1:22">
      <c r="A38" s="1">
        <v>37</v>
      </c>
      <c r="B38" s="1" t="s">
        <v>79</v>
      </c>
      <c r="C38" s="1" t="s">
        <v>80</v>
      </c>
      <c r="D38" s="1" t="s">
        <v>162</v>
      </c>
      <c r="E38" s="1" t="s">
        <v>169</v>
      </c>
      <c r="F38" s="1" t="s">
        <v>170</v>
      </c>
      <c r="G38" s="1" t="s">
        <v>171</v>
      </c>
      <c r="H38" s="1" t="s">
        <v>78</v>
      </c>
      <c r="I38" s="6">
        <v>10</v>
      </c>
      <c r="J38" s="7"/>
      <c r="K38" s="7"/>
      <c r="L38" s="7"/>
      <c r="M38" s="7">
        <f t="shared" si="5"/>
        <v>0</v>
      </c>
      <c r="N38" s="7">
        <f t="shared" si="6"/>
        <v>0</v>
      </c>
      <c r="O38" s="7">
        <f t="shared" si="7"/>
        <v>0</v>
      </c>
      <c r="P38" s="7">
        <f>(M38+O38)*Metryka!$B$10</f>
        <v>0</v>
      </c>
      <c r="Q38" s="7">
        <f>(M38+O38+P38)*Metryka!$B$11</f>
        <v>0</v>
      </c>
      <c r="R38" s="7">
        <f t="shared" si="8"/>
        <v>0</v>
      </c>
      <c r="S38" s="7">
        <f>M38+N38+O38+P38+Q38</f>
        <v>0</v>
      </c>
      <c r="T38" s="7">
        <f>S38*Metryka!$B$12</f>
        <v>0</v>
      </c>
      <c r="U38" s="7">
        <f t="shared" si="9"/>
        <v>0</v>
      </c>
      <c r="V38" s="1"/>
    </row>
    <row r="39" spans="1:22">
      <c r="A39" s="1">
        <v>38</v>
      </c>
      <c r="B39" s="1" t="s">
        <v>79</v>
      </c>
      <c r="C39" s="1" t="s">
        <v>80</v>
      </c>
      <c r="D39" s="1" t="s">
        <v>162</v>
      </c>
      <c r="E39" s="1" t="s">
        <v>172</v>
      </c>
      <c r="F39" s="1" t="s">
        <v>173</v>
      </c>
      <c r="G39" s="1" t="s">
        <v>174</v>
      </c>
      <c r="H39" s="1" t="s">
        <v>78</v>
      </c>
      <c r="I39" s="6">
        <v>1</v>
      </c>
      <c r="J39" s="7"/>
      <c r="K39" s="7"/>
      <c r="L39" s="7"/>
      <c r="M39" s="7">
        <f t="shared" si="5"/>
        <v>0</v>
      </c>
      <c r="N39" s="7">
        <f t="shared" si="6"/>
        <v>0</v>
      </c>
      <c r="O39" s="7">
        <f t="shared" si="7"/>
        <v>0</v>
      </c>
      <c r="P39" s="7">
        <f>(M39+O39)*Metryka!$B$10</f>
        <v>0</v>
      </c>
      <c r="Q39" s="7">
        <f>(M39+O39+P39)*Metryka!$B$11</f>
        <v>0</v>
      </c>
      <c r="R39" s="7">
        <f t="shared" si="8"/>
        <v>0</v>
      </c>
      <c r="S39" s="7">
        <f>M39+N39+O39+P39+Q39</f>
        <v>0</v>
      </c>
      <c r="T39" s="7">
        <f>S39*Metryka!$B$12</f>
        <v>0</v>
      </c>
      <c r="U39" s="7">
        <f t="shared" si="9"/>
        <v>0</v>
      </c>
      <c r="V39" s="1"/>
    </row>
    <row r="40" spans="1:22">
      <c r="A40" s="1">
        <v>39</v>
      </c>
      <c r="B40" s="1" t="s">
        <v>79</v>
      </c>
      <c r="C40" s="1" t="s">
        <v>80</v>
      </c>
      <c r="D40" s="1" t="s">
        <v>162</v>
      </c>
      <c r="E40" s="1" t="s">
        <v>175</v>
      </c>
      <c r="F40" s="1" t="s">
        <v>176</v>
      </c>
      <c r="G40" s="1" t="s">
        <v>177</v>
      </c>
      <c r="H40" s="1" t="s">
        <v>78</v>
      </c>
      <c r="I40" s="6">
        <v>2</v>
      </c>
      <c r="J40" s="7"/>
      <c r="K40" s="7"/>
      <c r="L40" s="7"/>
      <c r="M40" s="7">
        <f t="shared" si="5"/>
        <v>0</v>
      </c>
      <c r="N40" s="7">
        <f t="shared" si="6"/>
        <v>0</v>
      </c>
      <c r="O40" s="7">
        <f t="shared" si="7"/>
        <v>0</v>
      </c>
      <c r="P40" s="7">
        <f>(M40+O40)*Metryka!$B$10</f>
        <v>0</v>
      </c>
      <c r="Q40" s="7">
        <f>(M40+O40+P40)*Metryka!$B$11</f>
        <v>0</v>
      </c>
      <c r="R40" s="7">
        <f t="shared" si="8"/>
        <v>0</v>
      </c>
      <c r="S40" s="7">
        <f>M40+N40+O40+P40+Q40</f>
        <v>0</v>
      </c>
      <c r="T40" s="7">
        <f>S40*Metryka!$B$12</f>
        <v>0</v>
      </c>
      <c r="U40" s="7">
        <f t="shared" si="9"/>
        <v>0</v>
      </c>
      <c r="V40" s="1"/>
    </row>
    <row r="41" spans="1:22">
      <c r="A41" s="1">
        <v>40</v>
      </c>
      <c r="B41" s="1" t="s">
        <v>79</v>
      </c>
      <c r="C41" s="1" t="s">
        <v>80</v>
      </c>
      <c r="D41" s="1" t="s">
        <v>162</v>
      </c>
      <c r="E41" s="1" t="s">
        <v>178</v>
      </c>
      <c r="F41" s="1" t="s">
        <v>179</v>
      </c>
      <c r="G41" s="1" t="s">
        <v>174</v>
      </c>
      <c r="H41" s="1" t="s">
        <v>78</v>
      </c>
      <c r="I41" s="6">
        <v>1</v>
      </c>
      <c r="J41" s="7"/>
      <c r="K41" s="7"/>
      <c r="L41" s="7"/>
      <c r="M41" s="7">
        <f t="shared" si="5"/>
        <v>0</v>
      </c>
      <c r="N41" s="7">
        <f t="shared" si="6"/>
        <v>0</v>
      </c>
      <c r="O41" s="7">
        <f t="shared" si="7"/>
        <v>0</v>
      </c>
      <c r="P41" s="7">
        <f>(M41+O41)*Metryka!$B$10</f>
        <v>0</v>
      </c>
      <c r="Q41" s="7">
        <f>(M41+O41+P41)*Metryka!$B$11</f>
        <v>0</v>
      </c>
      <c r="R41" s="7">
        <f t="shared" si="8"/>
        <v>0</v>
      </c>
      <c r="S41" s="7">
        <f>M41+N41+O41+P41+Q41</f>
        <v>0</v>
      </c>
      <c r="T41" s="7">
        <f>S41*Metryka!$B$12</f>
        <v>0</v>
      </c>
      <c r="U41" s="7">
        <f t="shared" si="9"/>
        <v>0</v>
      </c>
      <c r="V41" s="1"/>
    </row>
    <row r="42" spans="1:22">
      <c r="A42" s="1">
        <v>41</v>
      </c>
      <c r="B42" s="1" t="s">
        <v>79</v>
      </c>
      <c r="C42" s="1" t="s">
        <v>80</v>
      </c>
      <c r="D42" s="1" t="s">
        <v>162</v>
      </c>
      <c r="E42" s="1" t="s">
        <v>180</v>
      </c>
      <c r="F42" s="1" t="s">
        <v>181</v>
      </c>
      <c r="G42" s="1" t="s">
        <v>182</v>
      </c>
      <c r="H42" s="1" t="s">
        <v>74</v>
      </c>
      <c r="I42" s="6">
        <v>9.3699999999999992</v>
      </c>
      <c r="J42" s="7"/>
      <c r="K42" s="7"/>
      <c r="L42" s="7"/>
      <c r="M42" s="7">
        <f t="shared" si="5"/>
        <v>0</v>
      </c>
      <c r="N42" s="7">
        <f t="shared" si="6"/>
        <v>0</v>
      </c>
      <c r="O42" s="7">
        <f t="shared" si="7"/>
        <v>0</v>
      </c>
      <c r="P42" s="7">
        <f>(M42+O42)*Metryka!$B$10</f>
        <v>0</v>
      </c>
      <c r="Q42" s="7">
        <f>(M42+O42+P42)*Metryka!$B$11</f>
        <v>0</v>
      </c>
      <c r="R42" s="7">
        <f t="shared" si="8"/>
        <v>0</v>
      </c>
      <c r="S42" s="7">
        <f>M42+N42+O42+P42+Q42</f>
        <v>0</v>
      </c>
      <c r="T42" s="7">
        <f>S42*Metryka!$B$12</f>
        <v>0</v>
      </c>
      <c r="U42" s="7">
        <f t="shared" si="9"/>
        <v>0</v>
      </c>
      <c r="V42" s="1"/>
    </row>
    <row r="43" spans="1:22">
      <c r="A43" s="1">
        <v>42</v>
      </c>
      <c r="B43" s="1" t="s">
        <v>79</v>
      </c>
      <c r="C43" s="1" t="s">
        <v>80</v>
      </c>
      <c r="D43" s="1" t="s">
        <v>162</v>
      </c>
      <c r="E43" s="1" t="s">
        <v>183</v>
      </c>
      <c r="F43" s="1" t="s">
        <v>184</v>
      </c>
      <c r="G43" s="1" t="s">
        <v>185</v>
      </c>
      <c r="H43" s="1" t="s">
        <v>74</v>
      </c>
      <c r="I43" s="6">
        <v>82</v>
      </c>
      <c r="J43" s="7"/>
      <c r="K43" s="7"/>
      <c r="L43" s="7"/>
      <c r="M43" s="7">
        <f t="shared" si="5"/>
        <v>0</v>
      </c>
      <c r="N43" s="7">
        <f t="shared" si="6"/>
        <v>0</v>
      </c>
      <c r="O43" s="7">
        <f t="shared" si="7"/>
        <v>0</v>
      </c>
      <c r="P43" s="7">
        <f>(M43+O43)*Metryka!$B$10</f>
        <v>0</v>
      </c>
      <c r="Q43" s="7">
        <f>(M43+O43+P43)*Metryka!$B$11</f>
        <v>0</v>
      </c>
      <c r="R43" s="7">
        <f t="shared" si="8"/>
        <v>0</v>
      </c>
      <c r="S43" s="7">
        <f>M43+N43+O43+P43+Q43</f>
        <v>0</v>
      </c>
      <c r="T43" s="7">
        <f>S43*Metryka!$B$12</f>
        <v>0</v>
      </c>
      <c r="U43" s="7">
        <f t="shared" si="9"/>
        <v>0</v>
      </c>
      <c r="V43" s="1"/>
    </row>
    <row r="44" spans="1:22">
      <c r="A44" s="1">
        <v>43</v>
      </c>
      <c r="B44" s="1" t="s">
        <v>79</v>
      </c>
      <c r="C44" s="1" t="s">
        <v>80</v>
      </c>
      <c r="D44" s="1" t="s">
        <v>162</v>
      </c>
      <c r="E44" s="1" t="s">
        <v>186</v>
      </c>
      <c r="F44" s="1" t="s">
        <v>187</v>
      </c>
      <c r="G44" s="1" t="s">
        <v>188</v>
      </c>
      <c r="H44" s="1" t="s">
        <v>135</v>
      </c>
      <c r="I44" s="6">
        <v>62.78</v>
      </c>
      <c r="J44" s="7"/>
      <c r="K44" s="7"/>
      <c r="L44" s="7"/>
      <c r="M44" s="7">
        <f t="shared" si="5"/>
        <v>0</v>
      </c>
      <c r="N44" s="7">
        <f t="shared" si="6"/>
        <v>0</v>
      </c>
      <c r="O44" s="7">
        <f t="shared" si="7"/>
        <v>0</v>
      </c>
      <c r="P44" s="7">
        <f>(M44+O44)*Metryka!$B$10</f>
        <v>0</v>
      </c>
      <c r="Q44" s="7">
        <f>(M44+O44+P44)*Metryka!$B$11</f>
        <v>0</v>
      </c>
      <c r="R44" s="7">
        <f t="shared" si="8"/>
        <v>0</v>
      </c>
      <c r="S44" s="7">
        <f>M44+N44+O44+P44+Q44</f>
        <v>0</v>
      </c>
      <c r="T44" s="7">
        <f>S44*Metryka!$B$12</f>
        <v>0</v>
      </c>
      <c r="U44" s="7">
        <f t="shared" si="9"/>
        <v>0</v>
      </c>
      <c r="V44" s="1"/>
    </row>
    <row r="45" spans="1:22" ht="27.6">
      <c r="A45" s="1">
        <v>44</v>
      </c>
      <c r="B45" s="1" t="s">
        <v>61</v>
      </c>
      <c r="C45" s="1" t="s">
        <v>62</v>
      </c>
      <c r="D45" s="1" t="s">
        <v>189</v>
      </c>
      <c r="E45" s="1" t="s">
        <v>190</v>
      </c>
      <c r="F45" s="1" t="s">
        <v>191</v>
      </c>
      <c r="G45" s="1" t="s">
        <v>192</v>
      </c>
      <c r="H45" s="1" t="s">
        <v>74</v>
      </c>
      <c r="I45" s="6">
        <v>310</v>
      </c>
      <c r="J45" s="7"/>
      <c r="K45" s="7"/>
      <c r="L45" s="7"/>
      <c r="M45" s="7">
        <f t="shared" si="5"/>
        <v>0</v>
      </c>
      <c r="N45" s="7">
        <f t="shared" si="6"/>
        <v>0</v>
      </c>
      <c r="O45" s="7">
        <f t="shared" si="7"/>
        <v>0</v>
      </c>
      <c r="P45" s="7">
        <f>(M45+O45)*Metryka!$B$10</f>
        <v>0</v>
      </c>
      <c r="Q45" s="7">
        <f>(M45+O45+P45)*Metryka!$B$11</f>
        <v>0</v>
      </c>
      <c r="R45" s="7">
        <f t="shared" si="8"/>
        <v>0</v>
      </c>
      <c r="S45" s="7">
        <f>M45+N45+O45+P45+Q45</f>
        <v>0</v>
      </c>
      <c r="T45" s="7">
        <f>S45*Metryka!$B$12</f>
        <v>0</v>
      </c>
      <c r="U45" s="7">
        <f t="shared" si="9"/>
        <v>0</v>
      </c>
      <c r="V45" s="1"/>
    </row>
    <row r="46" spans="1:22">
      <c r="A46" s="1">
        <v>45</v>
      </c>
      <c r="B46" s="1" t="s">
        <v>61</v>
      </c>
      <c r="C46" s="1" t="s">
        <v>62</v>
      </c>
      <c r="D46" s="1" t="s">
        <v>189</v>
      </c>
      <c r="E46" s="1" t="s">
        <v>193</v>
      </c>
      <c r="F46" s="1" t="s">
        <v>194</v>
      </c>
      <c r="G46" s="1" t="s">
        <v>195</v>
      </c>
      <c r="H46" s="1" t="s">
        <v>74</v>
      </c>
      <c r="I46" s="6">
        <v>38</v>
      </c>
      <c r="J46" s="7"/>
      <c r="K46" s="7"/>
      <c r="L46" s="7"/>
      <c r="M46" s="7">
        <f t="shared" si="5"/>
        <v>0</v>
      </c>
      <c r="N46" s="7">
        <f t="shared" si="6"/>
        <v>0</v>
      </c>
      <c r="O46" s="7">
        <f t="shared" si="7"/>
        <v>0</v>
      </c>
      <c r="P46" s="7">
        <f>(M46+O46)*Metryka!$B$10</f>
        <v>0</v>
      </c>
      <c r="Q46" s="7">
        <f>(M46+O46+P46)*Metryka!$B$11</f>
        <v>0</v>
      </c>
      <c r="R46" s="7">
        <f t="shared" si="8"/>
        <v>0</v>
      </c>
      <c r="S46" s="7">
        <f>M46+N46+O46+P46+Q46</f>
        <v>0</v>
      </c>
      <c r="T46" s="7">
        <f>S46*Metryka!$B$12</f>
        <v>0</v>
      </c>
      <c r="U46" s="7">
        <f t="shared" si="9"/>
        <v>0</v>
      </c>
      <c r="V46" s="1"/>
    </row>
    <row r="47" spans="1:22">
      <c r="A47" s="1">
        <v>46</v>
      </c>
      <c r="B47" s="1" t="s">
        <v>61</v>
      </c>
      <c r="C47" s="1" t="s">
        <v>62</v>
      </c>
      <c r="D47" s="1" t="s">
        <v>189</v>
      </c>
      <c r="E47" s="1" t="s">
        <v>196</v>
      </c>
      <c r="F47" s="1" t="s">
        <v>197</v>
      </c>
      <c r="G47" s="1" t="s">
        <v>198</v>
      </c>
      <c r="H47" s="1" t="s">
        <v>135</v>
      </c>
      <c r="I47" s="6">
        <v>55</v>
      </c>
      <c r="J47" s="7"/>
      <c r="K47" s="7"/>
      <c r="L47" s="7"/>
      <c r="M47" s="7">
        <f t="shared" si="5"/>
        <v>0</v>
      </c>
      <c r="N47" s="7">
        <f t="shared" si="6"/>
        <v>0</v>
      </c>
      <c r="O47" s="7">
        <f t="shared" si="7"/>
        <v>0</v>
      </c>
      <c r="P47" s="7">
        <f>(M47+O47)*Metryka!$B$10</f>
        <v>0</v>
      </c>
      <c r="Q47" s="7">
        <f>(M47+O47+P47)*Metryka!$B$11</f>
        <v>0</v>
      </c>
      <c r="R47" s="7">
        <f t="shared" si="8"/>
        <v>0</v>
      </c>
      <c r="S47" s="7">
        <f>M47+N47+O47+P47+Q47</f>
        <v>0</v>
      </c>
      <c r="T47" s="7">
        <f>S47*Metryka!$B$12</f>
        <v>0</v>
      </c>
      <c r="U47" s="7">
        <f t="shared" si="9"/>
        <v>0</v>
      </c>
      <c r="V47" s="1"/>
    </row>
    <row r="48" spans="1:22">
      <c r="A48" s="1">
        <v>47</v>
      </c>
      <c r="B48" s="1" t="s">
        <v>61</v>
      </c>
      <c r="C48" s="1" t="s">
        <v>62</v>
      </c>
      <c r="D48" s="1" t="s">
        <v>189</v>
      </c>
      <c r="E48" s="1" t="s">
        <v>199</v>
      </c>
      <c r="F48" s="1" t="s">
        <v>200</v>
      </c>
      <c r="G48" s="1" t="s">
        <v>201</v>
      </c>
      <c r="H48" s="1" t="s">
        <v>67</v>
      </c>
      <c r="I48" s="6">
        <v>1</v>
      </c>
      <c r="J48" s="7"/>
      <c r="K48" s="7"/>
      <c r="L48" s="7"/>
      <c r="M48" s="7">
        <f t="shared" si="5"/>
        <v>0</v>
      </c>
      <c r="N48" s="7">
        <f t="shared" si="6"/>
        <v>0</v>
      </c>
      <c r="O48" s="7">
        <f t="shared" si="7"/>
        <v>0</v>
      </c>
      <c r="P48" s="7">
        <f>(M48+O48)*Metryka!$B$10</f>
        <v>0</v>
      </c>
      <c r="Q48" s="7">
        <f>(M48+O48+P48)*Metryka!$B$11</f>
        <v>0</v>
      </c>
      <c r="R48" s="7">
        <f t="shared" si="8"/>
        <v>0</v>
      </c>
      <c r="S48" s="7">
        <f>M48+N48+O48+P48+Q48</f>
        <v>0</v>
      </c>
      <c r="T48" s="7">
        <f>S48*Metryka!$B$12</f>
        <v>0</v>
      </c>
      <c r="U48" s="7">
        <f t="shared" si="9"/>
        <v>0</v>
      </c>
      <c r="V48" s="1"/>
    </row>
    <row r="49" spans="1:22">
      <c r="A49" s="1">
        <v>48</v>
      </c>
      <c r="B49" s="1" t="s">
        <v>61</v>
      </c>
      <c r="C49" s="1" t="s">
        <v>62</v>
      </c>
      <c r="D49" s="1" t="s">
        <v>189</v>
      </c>
      <c r="E49" s="1" t="s">
        <v>202</v>
      </c>
      <c r="F49" s="1" t="s">
        <v>203</v>
      </c>
      <c r="G49" s="1" t="s">
        <v>204</v>
      </c>
      <c r="H49" s="1" t="s">
        <v>67</v>
      </c>
      <c r="I49" s="6">
        <v>1</v>
      </c>
      <c r="J49" s="7"/>
      <c r="K49" s="7"/>
      <c r="L49" s="7"/>
      <c r="M49" s="7">
        <f t="shared" si="5"/>
        <v>0</v>
      </c>
      <c r="N49" s="7">
        <f t="shared" si="6"/>
        <v>0</v>
      </c>
      <c r="O49" s="7">
        <f t="shared" si="7"/>
        <v>0</v>
      </c>
      <c r="P49" s="7">
        <f>(M49+O49)*Metryka!$B$10</f>
        <v>0</v>
      </c>
      <c r="Q49" s="7">
        <f>(M49+O49+P49)*Metryka!$B$11</f>
        <v>0</v>
      </c>
      <c r="R49" s="7">
        <f t="shared" si="8"/>
        <v>0</v>
      </c>
      <c r="S49" s="7">
        <f>M49+N49+O49+P49+Q49</f>
        <v>0</v>
      </c>
      <c r="T49" s="7">
        <f>S49*Metryka!$B$12</f>
        <v>0</v>
      </c>
      <c r="U49" s="7">
        <f t="shared" si="9"/>
        <v>0</v>
      </c>
      <c r="V49" s="1"/>
    </row>
    <row r="50" spans="1:22" ht="27.6">
      <c r="A50" s="1">
        <v>49</v>
      </c>
      <c r="B50" s="1" t="s">
        <v>61</v>
      </c>
      <c r="C50" s="1" t="s">
        <v>62</v>
      </c>
      <c r="D50" s="1" t="s">
        <v>189</v>
      </c>
      <c r="E50" s="1" t="s">
        <v>205</v>
      </c>
      <c r="F50" s="1" t="s">
        <v>206</v>
      </c>
      <c r="G50" s="1" t="s">
        <v>207</v>
      </c>
      <c r="H50" s="1" t="s">
        <v>74</v>
      </c>
      <c r="I50" s="6">
        <v>145</v>
      </c>
      <c r="J50" s="7"/>
      <c r="K50" s="7"/>
      <c r="L50" s="7"/>
      <c r="M50" s="7">
        <f t="shared" si="5"/>
        <v>0</v>
      </c>
      <c r="N50" s="7">
        <f t="shared" si="6"/>
        <v>0</v>
      </c>
      <c r="O50" s="7">
        <f t="shared" si="7"/>
        <v>0</v>
      </c>
      <c r="P50" s="7">
        <f>(M50+O50)*Metryka!$B$10</f>
        <v>0</v>
      </c>
      <c r="Q50" s="7">
        <f>(M50+O50+P50)*Metryka!$B$11</f>
        <v>0</v>
      </c>
      <c r="R50" s="7">
        <f t="shared" si="8"/>
        <v>0</v>
      </c>
      <c r="S50" s="7">
        <f>M50+N50+O50+P50+Q50</f>
        <v>0</v>
      </c>
      <c r="T50" s="7">
        <f>S50*Metryka!$B$12</f>
        <v>0</v>
      </c>
      <c r="U50" s="7">
        <f t="shared" si="9"/>
        <v>0</v>
      </c>
      <c r="V50" s="1"/>
    </row>
    <row r="51" spans="1:22">
      <c r="A51" s="1">
        <v>50</v>
      </c>
      <c r="B51" s="1" t="s">
        <v>61</v>
      </c>
      <c r="C51" s="1" t="s">
        <v>62</v>
      </c>
      <c r="D51" s="1" t="s">
        <v>189</v>
      </c>
      <c r="E51" s="1" t="s">
        <v>208</v>
      </c>
      <c r="F51" s="1" t="s">
        <v>209</v>
      </c>
      <c r="G51" s="1" t="s">
        <v>210</v>
      </c>
      <c r="H51" s="1" t="s">
        <v>74</v>
      </c>
      <c r="I51" s="6">
        <v>95</v>
      </c>
      <c r="J51" s="7"/>
      <c r="K51" s="7"/>
      <c r="L51" s="7"/>
      <c r="M51" s="7">
        <f t="shared" si="5"/>
        <v>0</v>
      </c>
      <c r="N51" s="7">
        <f t="shared" si="6"/>
        <v>0</v>
      </c>
      <c r="O51" s="7">
        <f t="shared" si="7"/>
        <v>0</v>
      </c>
      <c r="P51" s="7">
        <f>(M51+O51)*Metryka!$B$10</f>
        <v>0</v>
      </c>
      <c r="Q51" s="7">
        <f>(M51+O51+P51)*Metryka!$B$11</f>
        <v>0</v>
      </c>
      <c r="R51" s="7">
        <f t="shared" si="8"/>
        <v>0</v>
      </c>
      <c r="S51" s="7">
        <f>M51+N51+O51+P51+Q51</f>
        <v>0</v>
      </c>
      <c r="T51" s="7">
        <f>S51*Metryka!$B$12</f>
        <v>0</v>
      </c>
      <c r="U51" s="7">
        <f t="shared" si="9"/>
        <v>0</v>
      </c>
      <c r="V51" s="1"/>
    </row>
    <row r="52" spans="1:22">
      <c r="A52" s="1">
        <v>51</v>
      </c>
      <c r="B52" s="1" t="s">
        <v>61</v>
      </c>
      <c r="C52" s="1" t="s">
        <v>62</v>
      </c>
      <c r="D52" s="1" t="s">
        <v>189</v>
      </c>
      <c r="E52" s="1" t="s">
        <v>211</v>
      </c>
      <c r="F52" s="1" t="s">
        <v>212</v>
      </c>
      <c r="G52" s="1" t="s">
        <v>213</v>
      </c>
      <c r="H52" s="1" t="s">
        <v>74</v>
      </c>
      <c r="I52" s="6">
        <v>42</v>
      </c>
      <c r="J52" s="7"/>
      <c r="K52" s="7"/>
      <c r="L52" s="7"/>
      <c r="M52" s="7">
        <f t="shared" si="5"/>
        <v>0</v>
      </c>
      <c r="N52" s="7">
        <f t="shared" si="6"/>
        <v>0</v>
      </c>
      <c r="O52" s="7">
        <f t="shared" si="7"/>
        <v>0</v>
      </c>
      <c r="P52" s="7">
        <f>(M52+O52)*Metryka!$B$10</f>
        <v>0</v>
      </c>
      <c r="Q52" s="7">
        <f>(M52+O52+P52)*Metryka!$B$11</f>
        <v>0</v>
      </c>
      <c r="R52" s="7">
        <f t="shared" si="8"/>
        <v>0</v>
      </c>
      <c r="S52" s="7">
        <f>M52+N52+O52+P52+Q52</f>
        <v>0</v>
      </c>
      <c r="T52" s="7">
        <f>S52*Metryka!$B$12</f>
        <v>0</v>
      </c>
      <c r="U52" s="7">
        <f t="shared" si="9"/>
        <v>0</v>
      </c>
      <c r="V52" s="1"/>
    </row>
    <row r="53" spans="1:22">
      <c r="A53" s="1">
        <v>52</v>
      </c>
      <c r="B53" s="1" t="s">
        <v>61</v>
      </c>
      <c r="C53" s="1" t="s">
        <v>62</v>
      </c>
      <c r="D53" s="1" t="s">
        <v>214</v>
      </c>
      <c r="E53" s="1" t="s">
        <v>215</v>
      </c>
      <c r="F53" s="1" t="s">
        <v>216</v>
      </c>
      <c r="G53" s="1" t="s">
        <v>217</v>
      </c>
      <c r="H53" s="1" t="s">
        <v>74</v>
      </c>
      <c r="I53" s="6">
        <v>1250</v>
      </c>
      <c r="J53" s="7"/>
      <c r="K53" s="7"/>
      <c r="L53" s="7"/>
      <c r="M53" s="7">
        <f t="shared" si="5"/>
        <v>0</v>
      </c>
      <c r="N53" s="7">
        <f t="shared" si="6"/>
        <v>0</v>
      </c>
      <c r="O53" s="7">
        <f t="shared" si="7"/>
        <v>0</v>
      </c>
      <c r="P53" s="7">
        <f>(M53+O53)*Metryka!$B$10</f>
        <v>0</v>
      </c>
      <c r="Q53" s="7">
        <f>(M53+O53+P53)*Metryka!$B$11</f>
        <v>0</v>
      </c>
      <c r="R53" s="7">
        <f t="shared" si="8"/>
        <v>0</v>
      </c>
      <c r="S53" s="7">
        <f>M53+N53+O53+P53+Q53</f>
        <v>0</v>
      </c>
      <c r="T53" s="7">
        <f>S53*Metryka!$B$12</f>
        <v>0</v>
      </c>
      <c r="U53" s="7">
        <f t="shared" si="9"/>
        <v>0</v>
      </c>
      <c r="V53" s="1"/>
    </row>
    <row r="54" spans="1:22" ht="27.6">
      <c r="A54" s="1">
        <v>53</v>
      </c>
      <c r="B54" s="1" t="s">
        <v>61</v>
      </c>
      <c r="C54" s="1" t="s">
        <v>62</v>
      </c>
      <c r="D54" s="1" t="s">
        <v>214</v>
      </c>
      <c r="E54" s="1" t="s">
        <v>218</v>
      </c>
      <c r="F54" s="1" t="s">
        <v>219</v>
      </c>
      <c r="G54" s="1" t="s">
        <v>220</v>
      </c>
      <c r="H54" s="1" t="s">
        <v>74</v>
      </c>
      <c r="I54" s="6">
        <v>1600</v>
      </c>
      <c r="J54" s="7"/>
      <c r="K54" s="7"/>
      <c r="L54" s="7"/>
      <c r="M54" s="7">
        <f t="shared" si="5"/>
        <v>0</v>
      </c>
      <c r="N54" s="7">
        <f t="shared" si="6"/>
        <v>0</v>
      </c>
      <c r="O54" s="7">
        <f t="shared" si="7"/>
        <v>0</v>
      </c>
      <c r="P54" s="7">
        <f>(M54+O54)*Metryka!$B$10</f>
        <v>0</v>
      </c>
      <c r="Q54" s="7">
        <f>(M54+O54+P54)*Metryka!$B$11</f>
        <v>0</v>
      </c>
      <c r="R54" s="7">
        <f t="shared" si="8"/>
        <v>0</v>
      </c>
      <c r="S54" s="7">
        <f>M54+N54+O54+P54+Q54</f>
        <v>0</v>
      </c>
      <c r="T54" s="7">
        <f>S54*Metryka!$B$12</f>
        <v>0</v>
      </c>
      <c r="U54" s="7">
        <f t="shared" si="9"/>
        <v>0</v>
      </c>
      <c r="V54" s="1"/>
    </row>
    <row r="55" spans="1:22">
      <c r="A55" s="1">
        <v>54</v>
      </c>
      <c r="B55" s="1" t="s">
        <v>61</v>
      </c>
      <c r="C55" s="1" t="s">
        <v>62</v>
      </c>
      <c r="D55" s="1" t="s">
        <v>214</v>
      </c>
      <c r="E55" s="1" t="s">
        <v>221</v>
      </c>
      <c r="F55" s="1" t="s">
        <v>222</v>
      </c>
      <c r="G55" s="1" t="s">
        <v>223</v>
      </c>
      <c r="H55" s="1" t="s">
        <v>74</v>
      </c>
      <c r="I55" s="6">
        <v>1700</v>
      </c>
      <c r="J55" s="7"/>
      <c r="K55" s="7"/>
      <c r="L55" s="7"/>
      <c r="M55" s="7">
        <f t="shared" si="5"/>
        <v>0</v>
      </c>
      <c r="N55" s="7">
        <f t="shared" si="6"/>
        <v>0</v>
      </c>
      <c r="O55" s="7">
        <f t="shared" si="7"/>
        <v>0</v>
      </c>
      <c r="P55" s="7">
        <f>(M55+O55)*Metryka!$B$10</f>
        <v>0</v>
      </c>
      <c r="Q55" s="7">
        <f>(M55+O55+P55)*Metryka!$B$11</f>
        <v>0</v>
      </c>
      <c r="R55" s="7">
        <f t="shared" si="8"/>
        <v>0</v>
      </c>
      <c r="S55" s="7">
        <f>M55+N55+O55+P55+Q55</f>
        <v>0</v>
      </c>
      <c r="T55" s="7">
        <f>S55*Metryka!$B$12</f>
        <v>0</v>
      </c>
      <c r="U55" s="7">
        <f t="shared" si="9"/>
        <v>0</v>
      </c>
      <c r="V55" s="1"/>
    </row>
    <row r="56" spans="1:22" ht="27.6">
      <c r="A56" s="1">
        <v>55</v>
      </c>
      <c r="B56" s="1" t="s">
        <v>61</v>
      </c>
      <c r="C56" s="1" t="s">
        <v>62</v>
      </c>
      <c r="D56" s="1" t="s">
        <v>214</v>
      </c>
      <c r="E56" s="1" t="s">
        <v>224</v>
      </c>
      <c r="F56" s="1" t="s">
        <v>225</v>
      </c>
      <c r="G56" s="1" t="s">
        <v>73</v>
      </c>
      <c r="H56" s="1" t="s">
        <v>74</v>
      </c>
      <c r="I56" s="6">
        <v>248.7</v>
      </c>
      <c r="J56" s="7"/>
      <c r="K56" s="7"/>
      <c r="L56" s="7"/>
      <c r="M56" s="7">
        <f t="shared" si="5"/>
        <v>0</v>
      </c>
      <c r="N56" s="7">
        <f t="shared" si="6"/>
        <v>0</v>
      </c>
      <c r="O56" s="7">
        <f t="shared" si="7"/>
        <v>0</v>
      </c>
      <c r="P56" s="7">
        <f>(M56+O56)*Metryka!$B$10</f>
        <v>0</v>
      </c>
      <c r="Q56" s="7">
        <f>(M56+O56+P56)*Metryka!$B$11</f>
        <v>0</v>
      </c>
      <c r="R56" s="7">
        <f t="shared" si="8"/>
        <v>0</v>
      </c>
      <c r="S56" s="7">
        <f>M56+N56+O56+P56+Q56</f>
        <v>0</v>
      </c>
      <c r="T56" s="7">
        <f>S56*Metryka!$B$12</f>
        <v>0</v>
      </c>
      <c r="U56" s="7">
        <f t="shared" si="9"/>
        <v>0</v>
      </c>
      <c r="V56" s="1"/>
    </row>
    <row r="57" spans="1:22">
      <c r="A57" s="1">
        <v>56</v>
      </c>
      <c r="B57" s="1" t="s">
        <v>61</v>
      </c>
      <c r="C57" s="1" t="s">
        <v>62</v>
      </c>
      <c r="D57" s="1" t="s">
        <v>214</v>
      </c>
      <c r="E57" s="1" t="s">
        <v>226</v>
      </c>
      <c r="F57" s="1" t="s">
        <v>227</v>
      </c>
      <c r="G57" s="1" t="s">
        <v>228</v>
      </c>
      <c r="H57" s="1" t="s">
        <v>74</v>
      </c>
      <c r="I57" s="6">
        <v>215.5</v>
      </c>
      <c r="J57" s="7"/>
      <c r="K57" s="7"/>
      <c r="L57" s="7"/>
      <c r="M57" s="7">
        <f t="shared" si="5"/>
        <v>0</v>
      </c>
      <c r="N57" s="7">
        <f t="shared" si="6"/>
        <v>0</v>
      </c>
      <c r="O57" s="7">
        <f t="shared" si="7"/>
        <v>0</v>
      </c>
      <c r="P57" s="7">
        <f>(M57+O57)*Metryka!$B$10</f>
        <v>0</v>
      </c>
      <c r="Q57" s="7">
        <f>(M57+O57+P57)*Metryka!$B$11</f>
        <v>0</v>
      </c>
      <c r="R57" s="7">
        <f t="shared" si="8"/>
        <v>0</v>
      </c>
      <c r="S57" s="7">
        <f>M57+N57+O57+P57+Q57</f>
        <v>0</v>
      </c>
      <c r="T57" s="7">
        <f>S57*Metryka!$B$12</f>
        <v>0</v>
      </c>
      <c r="U57" s="7">
        <f t="shared" si="9"/>
        <v>0</v>
      </c>
      <c r="V57" s="1"/>
    </row>
    <row r="58" spans="1:22" ht="27.6">
      <c r="A58" s="1">
        <v>57</v>
      </c>
      <c r="B58" s="1" t="s">
        <v>61</v>
      </c>
      <c r="C58" s="1" t="s">
        <v>62</v>
      </c>
      <c r="D58" s="1" t="s">
        <v>214</v>
      </c>
      <c r="E58" s="1" t="s">
        <v>229</v>
      </c>
      <c r="F58" s="1" t="s">
        <v>230</v>
      </c>
      <c r="G58" s="1" t="s">
        <v>231</v>
      </c>
      <c r="H58" s="1" t="s">
        <v>74</v>
      </c>
      <c r="I58" s="6">
        <v>195</v>
      </c>
      <c r="J58" s="7"/>
      <c r="K58" s="7"/>
      <c r="L58" s="7"/>
      <c r="M58" s="7">
        <f t="shared" si="5"/>
        <v>0</v>
      </c>
      <c r="N58" s="7">
        <f t="shared" si="6"/>
        <v>0</v>
      </c>
      <c r="O58" s="7">
        <f t="shared" si="7"/>
        <v>0</v>
      </c>
      <c r="P58" s="7">
        <f>(M58+O58)*Metryka!$B$10</f>
        <v>0</v>
      </c>
      <c r="Q58" s="7">
        <f>(M58+O58+P58)*Metryka!$B$11</f>
        <v>0</v>
      </c>
      <c r="R58" s="7">
        <f t="shared" si="8"/>
        <v>0</v>
      </c>
      <c r="S58" s="7">
        <f>M58+N58+O58+P58+Q58</f>
        <v>0</v>
      </c>
      <c r="T58" s="7">
        <f>S58*Metryka!$B$12</f>
        <v>0</v>
      </c>
      <c r="U58" s="7">
        <f t="shared" si="9"/>
        <v>0</v>
      </c>
      <c r="V58" s="1"/>
    </row>
    <row r="59" spans="1:22">
      <c r="A59" s="1">
        <v>58</v>
      </c>
      <c r="B59" s="1" t="s">
        <v>61</v>
      </c>
      <c r="C59" s="1" t="s">
        <v>62</v>
      </c>
      <c r="D59" s="1" t="s">
        <v>214</v>
      </c>
      <c r="E59" s="1" t="s">
        <v>232</v>
      </c>
      <c r="F59" s="1" t="s">
        <v>233</v>
      </c>
      <c r="G59" s="1" t="s">
        <v>234</v>
      </c>
      <c r="H59" s="1" t="s">
        <v>74</v>
      </c>
      <c r="I59" s="6">
        <v>269.2</v>
      </c>
      <c r="J59" s="7"/>
      <c r="K59" s="7"/>
      <c r="L59" s="7"/>
      <c r="M59" s="7">
        <f t="shared" si="5"/>
        <v>0</v>
      </c>
      <c r="N59" s="7">
        <f t="shared" si="6"/>
        <v>0</v>
      </c>
      <c r="O59" s="7">
        <f t="shared" si="7"/>
        <v>0</v>
      </c>
      <c r="P59" s="7">
        <f>(M59+O59)*Metryka!$B$10</f>
        <v>0</v>
      </c>
      <c r="Q59" s="7">
        <f>(M59+O59+P59)*Metryka!$B$11</f>
        <v>0</v>
      </c>
      <c r="R59" s="7">
        <f t="shared" si="8"/>
        <v>0</v>
      </c>
      <c r="S59" s="7">
        <f>M59+N59+O59+P59+Q59</f>
        <v>0</v>
      </c>
      <c r="T59" s="7">
        <f>S59*Metryka!$B$12</f>
        <v>0</v>
      </c>
      <c r="U59" s="7">
        <f t="shared" si="9"/>
        <v>0</v>
      </c>
      <c r="V59" s="1"/>
    </row>
    <row r="60" spans="1:22">
      <c r="A60" s="1">
        <v>59</v>
      </c>
      <c r="B60" s="1" t="s">
        <v>61</v>
      </c>
      <c r="C60" s="1" t="s">
        <v>62</v>
      </c>
      <c r="D60" s="1" t="s">
        <v>214</v>
      </c>
      <c r="E60" s="1" t="s">
        <v>235</v>
      </c>
      <c r="F60" s="1" t="s">
        <v>236</v>
      </c>
      <c r="G60" s="1" t="s">
        <v>237</v>
      </c>
      <c r="H60" s="1" t="s">
        <v>74</v>
      </c>
      <c r="I60" s="6">
        <v>115</v>
      </c>
      <c r="J60" s="7"/>
      <c r="K60" s="7"/>
      <c r="L60" s="7"/>
      <c r="M60" s="7">
        <f t="shared" si="5"/>
        <v>0</v>
      </c>
      <c r="N60" s="7">
        <f t="shared" si="6"/>
        <v>0</v>
      </c>
      <c r="O60" s="7">
        <f t="shared" si="7"/>
        <v>0</v>
      </c>
      <c r="P60" s="7">
        <f>(M60+O60)*Metryka!$B$10</f>
        <v>0</v>
      </c>
      <c r="Q60" s="7">
        <f>(M60+O60+P60)*Metryka!$B$11</f>
        <v>0</v>
      </c>
      <c r="R60" s="7">
        <f t="shared" si="8"/>
        <v>0</v>
      </c>
      <c r="S60" s="7">
        <f>M60+N60+O60+P60+Q60</f>
        <v>0</v>
      </c>
      <c r="T60" s="7">
        <f>S60*Metryka!$B$12</f>
        <v>0</v>
      </c>
      <c r="U60" s="7">
        <f t="shared" si="9"/>
        <v>0</v>
      </c>
      <c r="V60" s="1"/>
    </row>
    <row r="61" spans="1:22">
      <c r="A61" s="1">
        <v>60</v>
      </c>
      <c r="B61" s="1" t="s">
        <v>61</v>
      </c>
      <c r="C61" s="1" t="s">
        <v>62</v>
      </c>
      <c r="D61" s="1" t="s">
        <v>214</v>
      </c>
      <c r="E61" s="1" t="s">
        <v>238</v>
      </c>
      <c r="F61" s="1" t="s">
        <v>239</v>
      </c>
      <c r="G61" s="1" t="s">
        <v>228</v>
      </c>
      <c r="H61" s="1" t="s">
        <v>74</v>
      </c>
      <c r="I61" s="6">
        <v>215.5</v>
      </c>
      <c r="J61" s="7"/>
      <c r="K61" s="7"/>
      <c r="L61" s="7"/>
      <c r="M61" s="7">
        <f t="shared" si="5"/>
        <v>0</v>
      </c>
      <c r="N61" s="7">
        <f t="shared" si="6"/>
        <v>0</v>
      </c>
      <c r="O61" s="7">
        <f t="shared" si="7"/>
        <v>0</v>
      </c>
      <c r="P61" s="7">
        <f>(M61+O61)*Metryka!$B$10</f>
        <v>0</v>
      </c>
      <c r="Q61" s="7">
        <f>(M61+O61+P61)*Metryka!$B$11</f>
        <v>0</v>
      </c>
      <c r="R61" s="7">
        <f t="shared" si="8"/>
        <v>0</v>
      </c>
      <c r="S61" s="7">
        <f>M61+N61+O61+P61+Q61</f>
        <v>0</v>
      </c>
      <c r="T61" s="7">
        <f>S61*Metryka!$B$12</f>
        <v>0</v>
      </c>
      <c r="U61" s="7">
        <f t="shared" si="9"/>
        <v>0</v>
      </c>
      <c r="V61" s="1"/>
    </row>
    <row r="62" spans="1:22">
      <c r="A62" s="1">
        <v>61</v>
      </c>
      <c r="B62" s="1" t="s">
        <v>61</v>
      </c>
      <c r="C62" s="1" t="s">
        <v>62</v>
      </c>
      <c r="D62" s="1" t="s">
        <v>214</v>
      </c>
      <c r="E62" s="1" t="s">
        <v>240</v>
      </c>
      <c r="F62" s="1" t="s">
        <v>241</v>
      </c>
      <c r="G62" s="1" t="s">
        <v>77</v>
      </c>
      <c r="H62" s="1" t="s">
        <v>78</v>
      </c>
      <c r="I62" s="6">
        <v>37</v>
      </c>
      <c r="J62" s="7"/>
      <c r="K62" s="7"/>
      <c r="L62" s="7"/>
      <c r="M62" s="7">
        <f t="shared" si="5"/>
        <v>0</v>
      </c>
      <c r="N62" s="7">
        <f t="shared" si="6"/>
        <v>0</v>
      </c>
      <c r="O62" s="7">
        <f t="shared" si="7"/>
        <v>0</v>
      </c>
      <c r="P62" s="7">
        <f>(M62+O62)*Metryka!$B$10</f>
        <v>0</v>
      </c>
      <c r="Q62" s="7">
        <f>(M62+O62+P62)*Metryka!$B$11</f>
        <v>0</v>
      </c>
      <c r="R62" s="7">
        <f t="shared" si="8"/>
        <v>0</v>
      </c>
      <c r="S62" s="7">
        <f>M62+N62+O62+P62+Q62</f>
        <v>0</v>
      </c>
      <c r="T62" s="7">
        <f>S62*Metryka!$B$12</f>
        <v>0</v>
      </c>
      <c r="U62" s="7">
        <f t="shared" si="9"/>
        <v>0</v>
      </c>
      <c r="V62" s="1"/>
    </row>
    <row r="63" spans="1:22">
      <c r="A63" s="1">
        <v>62</v>
      </c>
      <c r="B63" s="1" t="s">
        <v>61</v>
      </c>
      <c r="C63" s="1" t="s">
        <v>62</v>
      </c>
      <c r="D63" s="1" t="s">
        <v>214</v>
      </c>
      <c r="E63" s="1" t="s">
        <v>242</v>
      </c>
      <c r="F63" s="1" t="s">
        <v>243</v>
      </c>
      <c r="G63" s="1" t="s">
        <v>66</v>
      </c>
      <c r="H63" s="1" t="s">
        <v>67</v>
      </c>
      <c r="I63" s="6">
        <v>1</v>
      </c>
      <c r="J63" s="7"/>
      <c r="K63" s="7"/>
      <c r="L63" s="7"/>
      <c r="M63" s="7">
        <f t="shared" si="5"/>
        <v>0</v>
      </c>
      <c r="N63" s="7">
        <f t="shared" si="6"/>
        <v>0</v>
      </c>
      <c r="O63" s="7">
        <f t="shared" si="7"/>
        <v>0</v>
      </c>
      <c r="P63" s="7">
        <f>(M63+O63)*Metryka!$B$10</f>
        <v>0</v>
      </c>
      <c r="Q63" s="7">
        <f>(M63+O63+P63)*Metryka!$B$11</f>
        <v>0</v>
      </c>
      <c r="R63" s="7">
        <f t="shared" si="8"/>
        <v>0</v>
      </c>
      <c r="S63" s="7">
        <f>M63+N63+O63+P63+Q63</f>
        <v>0</v>
      </c>
      <c r="T63" s="7">
        <f>S63*Metryka!$B$12</f>
        <v>0</v>
      </c>
      <c r="U63" s="7">
        <f t="shared" si="9"/>
        <v>0</v>
      </c>
      <c r="V63" s="1"/>
    </row>
    <row r="64" spans="1:22">
      <c r="A64" s="1">
        <v>63</v>
      </c>
      <c r="B64" s="1" t="s">
        <v>61</v>
      </c>
      <c r="C64" s="1" t="s">
        <v>62</v>
      </c>
      <c r="D64" s="1" t="s">
        <v>214</v>
      </c>
      <c r="E64" s="1" t="s">
        <v>244</v>
      </c>
      <c r="F64" s="1" t="s">
        <v>245</v>
      </c>
      <c r="G64" s="1" t="s">
        <v>246</v>
      </c>
      <c r="H64" s="1" t="s">
        <v>74</v>
      </c>
      <c r="I64" s="6">
        <v>464.2</v>
      </c>
      <c r="J64" s="7"/>
      <c r="K64" s="7"/>
      <c r="L64" s="7"/>
      <c r="M64" s="7">
        <f t="shared" si="5"/>
        <v>0</v>
      </c>
      <c r="N64" s="7">
        <f t="shared" si="6"/>
        <v>0</v>
      </c>
      <c r="O64" s="7">
        <f t="shared" si="7"/>
        <v>0</v>
      </c>
      <c r="P64" s="7">
        <f>(M64+O64)*Metryka!$B$10</f>
        <v>0</v>
      </c>
      <c r="Q64" s="7">
        <f>(M64+O64+P64)*Metryka!$B$11</f>
        <v>0</v>
      </c>
      <c r="R64" s="7">
        <f t="shared" si="8"/>
        <v>0</v>
      </c>
      <c r="S64" s="7">
        <f>M64+N64+O64+P64+Q64</f>
        <v>0</v>
      </c>
      <c r="T64" s="7">
        <f>S64*Metryka!$B$12</f>
        <v>0</v>
      </c>
      <c r="U64" s="7">
        <f t="shared" si="9"/>
        <v>0</v>
      </c>
      <c r="V64" s="1"/>
    </row>
    <row r="65" spans="1:22" ht="27.6">
      <c r="A65" s="1">
        <v>64</v>
      </c>
      <c r="B65" s="1" t="s">
        <v>79</v>
      </c>
      <c r="C65" s="1" t="s">
        <v>80</v>
      </c>
      <c r="D65" s="1" t="s">
        <v>247</v>
      </c>
      <c r="E65" s="1" t="s">
        <v>248</v>
      </c>
      <c r="F65" s="1" t="s">
        <v>249</v>
      </c>
      <c r="G65" s="1" t="s">
        <v>204</v>
      </c>
      <c r="H65" s="1" t="s">
        <v>67</v>
      </c>
      <c r="I65" s="6">
        <v>1</v>
      </c>
      <c r="J65" s="7"/>
      <c r="K65" s="7"/>
      <c r="L65" s="7"/>
      <c r="M65" s="7">
        <f t="shared" si="5"/>
        <v>0</v>
      </c>
      <c r="N65" s="7">
        <f t="shared" si="6"/>
        <v>0</v>
      </c>
      <c r="O65" s="7">
        <f t="shared" si="7"/>
        <v>0</v>
      </c>
      <c r="P65" s="7">
        <f>(M65+O65)*Metryka!$B$10</f>
        <v>0</v>
      </c>
      <c r="Q65" s="7">
        <f>(M65+O65+P65)*Metryka!$B$11</f>
        <v>0</v>
      </c>
      <c r="R65" s="7">
        <f t="shared" si="8"/>
        <v>0</v>
      </c>
      <c r="S65" s="7">
        <f>M65+N65+O65+P65+Q65</f>
        <v>0</v>
      </c>
      <c r="T65" s="7">
        <f>S65*Metryka!$B$12</f>
        <v>0</v>
      </c>
      <c r="U65" s="7">
        <f t="shared" si="9"/>
        <v>0</v>
      </c>
      <c r="V65" s="1"/>
    </row>
    <row r="66" spans="1:22" ht="27.6">
      <c r="A66" s="1">
        <v>65</v>
      </c>
      <c r="B66" s="1" t="s">
        <v>79</v>
      </c>
      <c r="C66" s="1" t="s">
        <v>80</v>
      </c>
      <c r="D66" s="1" t="s">
        <v>247</v>
      </c>
      <c r="E66" s="1" t="s">
        <v>250</v>
      </c>
      <c r="F66" s="1" t="s">
        <v>251</v>
      </c>
      <c r="G66" s="1" t="s">
        <v>204</v>
      </c>
      <c r="H66" s="1" t="s">
        <v>67</v>
      </c>
      <c r="I66" s="6">
        <v>1</v>
      </c>
      <c r="J66" s="7"/>
      <c r="K66" s="7"/>
      <c r="L66" s="7"/>
      <c r="M66" s="7">
        <f t="shared" ref="M66:M84" si="10">I66*J66</f>
        <v>0</v>
      </c>
      <c r="N66" s="7">
        <f t="shared" ref="N66:N84" si="11">I66*K66</f>
        <v>0</v>
      </c>
      <c r="O66" s="7">
        <f t="shared" ref="O66:O84" si="12">I66*L66</f>
        <v>0</v>
      </c>
      <c r="P66" s="7">
        <f>(M66+O66)*Metryka!$B$10</f>
        <v>0</v>
      </c>
      <c r="Q66" s="7">
        <f>(M66+O66+P66)*Metryka!$B$11</f>
        <v>0</v>
      </c>
      <c r="R66" s="7">
        <f t="shared" ref="R66:R84" si="13">IF(I66=0,0,S66/I66)</f>
        <v>0</v>
      </c>
      <c r="S66" s="7">
        <f>M66+N66+O66+P66+Q66</f>
        <v>0</v>
      </c>
      <c r="T66" s="7">
        <f>S66*Metryka!$B$12</f>
        <v>0</v>
      </c>
      <c r="U66" s="7">
        <f t="shared" ref="U66:U97" si="14">S66+T66</f>
        <v>0</v>
      </c>
      <c r="V66" s="1"/>
    </row>
    <row r="67" spans="1:22" ht="27.6">
      <c r="A67" s="1">
        <v>66</v>
      </c>
      <c r="B67" s="1" t="s">
        <v>79</v>
      </c>
      <c r="C67" s="1" t="s">
        <v>80</v>
      </c>
      <c r="D67" s="1" t="s">
        <v>247</v>
      </c>
      <c r="E67" s="1" t="s">
        <v>252</v>
      </c>
      <c r="F67" s="1" t="s">
        <v>253</v>
      </c>
      <c r="G67" s="1" t="s">
        <v>246</v>
      </c>
      <c r="H67" s="1" t="s">
        <v>74</v>
      </c>
      <c r="I67" s="6">
        <v>464.2</v>
      </c>
      <c r="J67" s="7"/>
      <c r="K67" s="7"/>
      <c r="L67" s="7"/>
      <c r="M67" s="7">
        <f t="shared" si="10"/>
        <v>0</v>
      </c>
      <c r="N67" s="7">
        <f t="shared" si="11"/>
        <v>0</v>
      </c>
      <c r="O67" s="7">
        <f t="shared" si="12"/>
        <v>0</v>
      </c>
      <c r="P67" s="7">
        <f>(M67+O67)*Metryka!$B$10</f>
        <v>0</v>
      </c>
      <c r="Q67" s="7">
        <f>(M67+O67+P67)*Metryka!$B$11</f>
        <v>0</v>
      </c>
      <c r="R67" s="7">
        <f t="shared" si="13"/>
        <v>0</v>
      </c>
      <c r="S67" s="7">
        <f>M67+N67+O67+P67+Q67</f>
        <v>0</v>
      </c>
      <c r="T67" s="7">
        <f>S67*Metryka!$B$12</f>
        <v>0</v>
      </c>
      <c r="U67" s="7">
        <f t="shared" si="14"/>
        <v>0</v>
      </c>
      <c r="V67" s="1"/>
    </row>
    <row r="68" spans="1:22" ht="27.6">
      <c r="A68" s="1">
        <v>67</v>
      </c>
      <c r="B68" s="1" t="s">
        <v>79</v>
      </c>
      <c r="C68" s="1" t="s">
        <v>80</v>
      </c>
      <c r="D68" s="1" t="s">
        <v>247</v>
      </c>
      <c r="E68" s="1" t="s">
        <v>254</v>
      </c>
      <c r="F68" s="1" t="s">
        <v>255</v>
      </c>
      <c r="G68" s="1" t="s">
        <v>204</v>
      </c>
      <c r="H68" s="1" t="s">
        <v>67</v>
      </c>
      <c r="I68" s="6">
        <v>1</v>
      </c>
      <c r="J68" s="7"/>
      <c r="K68" s="7"/>
      <c r="L68" s="7"/>
      <c r="M68" s="7">
        <f t="shared" si="10"/>
        <v>0</v>
      </c>
      <c r="N68" s="7">
        <f t="shared" si="11"/>
        <v>0</v>
      </c>
      <c r="O68" s="7">
        <f t="shared" si="12"/>
        <v>0</v>
      </c>
      <c r="P68" s="7">
        <f>(M68+O68)*Metryka!$B$10</f>
        <v>0</v>
      </c>
      <c r="Q68" s="7">
        <f>(M68+O68+P68)*Metryka!$B$11</f>
        <v>0</v>
      </c>
      <c r="R68" s="7">
        <f t="shared" si="13"/>
        <v>0</v>
      </c>
      <c r="S68" s="7">
        <f>M68+N68+O68+P68+Q68</f>
        <v>0</v>
      </c>
      <c r="T68" s="7">
        <f>S68*Metryka!$B$12</f>
        <v>0</v>
      </c>
      <c r="U68" s="7">
        <f t="shared" si="14"/>
        <v>0</v>
      </c>
      <c r="V68" s="1"/>
    </row>
    <row r="69" spans="1:22" ht="27.6">
      <c r="A69" s="1">
        <v>68</v>
      </c>
      <c r="B69" s="1" t="s">
        <v>79</v>
      </c>
      <c r="C69" s="1" t="s">
        <v>80</v>
      </c>
      <c r="D69" s="1" t="s">
        <v>247</v>
      </c>
      <c r="E69" s="1" t="s">
        <v>256</v>
      </c>
      <c r="F69" s="1" t="s">
        <v>257</v>
      </c>
      <c r="G69" s="1" t="s">
        <v>258</v>
      </c>
      <c r="H69" s="1" t="s">
        <v>74</v>
      </c>
      <c r="I69" s="6">
        <v>464.2</v>
      </c>
      <c r="J69" s="7"/>
      <c r="K69" s="7"/>
      <c r="L69" s="7"/>
      <c r="M69" s="7">
        <f t="shared" si="10"/>
        <v>0</v>
      </c>
      <c r="N69" s="7">
        <f t="shared" si="11"/>
        <v>0</v>
      </c>
      <c r="O69" s="7">
        <f t="shared" si="12"/>
        <v>0</v>
      </c>
      <c r="P69" s="7">
        <f>(M69+O69)*Metryka!$B$10</f>
        <v>0</v>
      </c>
      <c r="Q69" s="7">
        <f>(M69+O69+P69)*Metryka!$B$11</f>
        <v>0</v>
      </c>
      <c r="R69" s="7">
        <f t="shared" si="13"/>
        <v>0</v>
      </c>
      <c r="S69" s="7">
        <f>M69+N69+O69+P69+Q69</f>
        <v>0</v>
      </c>
      <c r="T69" s="7">
        <f>S69*Metryka!$B$12</f>
        <v>0</v>
      </c>
      <c r="U69" s="7">
        <f t="shared" si="14"/>
        <v>0</v>
      </c>
      <c r="V69" s="1"/>
    </row>
    <row r="70" spans="1:22" ht="27.6">
      <c r="A70" s="1">
        <v>69</v>
      </c>
      <c r="B70" s="1" t="s">
        <v>79</v>
      </c>
      <c r="C70" s="1" t="s">
        <v>80</v>
      </c>
      <c r="D70" s="1" t="s">
        <v>247</v>
      </c>
      <c r="E70" s="1" t="s">
        <v>259</v>
      </c>
      <c r="F70" s="1" t="s">
        <v>260</v>
      </c>
      <c r="G70" s="1" t="s">
        <v>204</v>
      </c>
      <c r="H70" s="1" t="s">
        <v>67</v>
      </c>
      <c r="I70" s="6">
        <v>1</v>
      </c>
      <c r="J70" s="7"/>
      <c r="K70" s="7"/>
      <c r="L70" s="7"/>
      <c r="M70" s="7">
        <f t="shared" si="10"/>
        <v>0</v>
      </c>
      <c r="N70" s="7">
        <f t="shared" si="11"/>
        <v>0</v>
      </c>
      <c r="O70" s="7">
        <f t="shared" si="12"/>
        <v>0</v>
      </c>
      <c r="P70" s="7">
        <f>(M70+O70)*Metryka!$B$10</f>
        <v>0</v>
      </c>
      <c r="Q70" s="7">
        <f>(M70+O70+P70)*Metryka!$B$11</f>
        <v>0</v>
      </c>
      <c r="R70" s="7">
        <f t="shared" si="13"/>
        <v>0</v>
      </c>
      <c r="S70" s="7">
        <f>M70+N70+O70+P70+Q70</f>
        <v>0</v>
      </c>
      <c r="T70" s="7">
        <f>S70*Metryka!$B$12</f>
        <v>0</v>
      </c>
      <c r="U70" s="7">
        <f t="shared" si="14"/>
        <v>0</v>
      </c>
      <c r="V70" s="1"/>
    </row>
    <row r="71" spans="1:22" ht="27.6">
      <c r="A71" s="1">
        <v>70</v>
      </c>
      <c r="B71" s="1" t="s">
        <v>61</v>
      </c>
      <c r="C71" s="1" t="s">
        <v>62</v>
      </c>
      <c r="D71" s="1" t="s">
        <v>261</v>
      </c>
      <c r="E71" s="1" t="s">
        <v>262</v>
      </c>
      <c r="F71" s="1" t="s">
        <v>263</v>
      </c>
      <c r="G71" s="1" t="s">
        <v>246</v>
      </c>
      <c r="H71" s="1" t="s">
        <v>74</v>
      </c>
      <c r="I71" s="6">
        <v>464.2</v>
      </c>
      <c r="J71" s="7"/>
      <c r="K71" s="7"/>
      <c r="L71" s="7"/>
      <c r="M71" s="7">
        <f t="shared" si="10"/>
        <v>0</v>
      </c>
      <c r="N71" s="7">
        <f t="shared" si="11"/>
        <v>0</v>
      </c>
      <c r="O71" s="7">
        <f t="shared" si="12"/>
        <v>0</v>
      </c>
      <c r="P71" s="7">
        <f>(M71+O71)*Metryka!$B$10</f>
        <v>0</v>
      </c>
      <c r="Q71" s="7">
        <f>(M71+O71+P71)*Metryka!$B$11</f>
        <v>0</v>
      </c>
      <c r="R71" s="7">
        <f t="shared" si="13"/>
        <v>0</v>
      </c>
      <c r="S71" s="7">
        <f>M71+N71+O71+P71+Q71</f>
        <v>0</v>
      </c>
      <c r="T71" s="7">
        <f>S71*Metryka!$B$12</f>
        <v>0</v>
      </c>
      <c r="U71" s="7">
        <f t="shared" si="14"/>
        <v>0</v>
      </c>
      <c r="V71" s="1"/>
    </row>
    <row r="72" spans="1:22" ht="27.6">
      <c r="A72" s="1">
        <v>71</v>
      </c>
      <c r="B72" s="1" t="s">
        <v>61</v>
      </c>
      <c r="C72" s="1" t="s">
        <v>62</v>
      </c>
      <c r="D72" s="1" t="s">
        <v>261</v>
      </c>
      <c r="E72" s="1" t="s">
        <v>264</v>
      </c>
      <c r="F72" s="1" t="s">
        <v>265</v>
      </c>
      <c r="G72" s="1" t="s">
        <v>246</v>
      </c>
      <c r="H72" s="1" t="s">
        <v>74</v>
      </c>
      <c r="I72" s="6">
        <v>464.2</v>
      </c>
      <c r="J72" s="7"/>
      <c r="K72" s="7"/>
      <c r="L72" s="7"/>
      <c r="M72" s="7">
        <f t="shared" si="10"/>
        <v>0</v>
      </c>
      <c r="N72" s="7">
        <f t="shared" si="11"/>
        <v>0</v>
      </c>
      <c r="O72" s="7">
        <f t="shared" si="12"/>
        <v>0</v>
      </c>
      <c r="P72" s="7">
        <f>(M72+O72)*Metryka!$B$10</f>
        <v>0</v>
      </c>
      <c r="Q72" s="7">
        <f>(M72+O72+P72)*Metryka!$B$11</f>
        <v>0</v>
      </c>
      <c r="R72" s="7">
        <f t="shared" si="13"/>
        <v>0</v>
      </c>
      <c r="S72" s="7">
        <f>M72+N72+O72+P72+Q72</f>
        <v>0</v>
      </c>
      <c r="T72" s="7">
        <f>S72*Metryka!$B$12</f>
        <v>0</v>
      </c>
      <c r="U72" s="7">
        <f t="shared" si="14"/>
        <v>0</v>
      </c>
      <c r="V72" s="1"/>
    </row>
    <row r="73" spans="1:22" ht="27.6">
      <c r="A73" s="1">
        <v>72</v>
      </c>
      <c r="B73" s="1" t="s">
        <v>61</v>
      </c>
      <c r="C73" s="1" t="s">
        <v>62</v>
      </c>
      <c r="D73" s="1" t="s">
        <v>261</v>
      </c>
      <c r="E73" s="1" t="s">
        <v>266</v>
      </c>
      <c r="F73" s="1" t="s">
        <v>267</v>
      </c>
      <c r="G73" s="1" t="s">
        <v>204</v>
      </c>
      <c r="H73" s="1" t="s">
        <v>67</v>
      </c>
      <c r="I73" s="6">
        <v>1</v>
      </c>
      <c r="J73" s="7"/>
      <c r="K73" s="7"/>
      <c r="L73" s="7"/>
      <c r="M73" s="7">
        <f t="shared" si="10"/>
        <v>0</v>
      </c>
      <c r="N73" s="7">
        <f t="shared" si="11"/>
        <v>0</v>
      </c>
      <c r="O73" s="7">
        <f t="shared" si="12"/>
        <v>0</v>
      </c>
      <c r="P73" s="7">
        <f>(M73+O73)*Metryka!$B$10</f>
        <v>0</v>
      </c>
      <c r="Q73" s="7">
        <f>(M73+O73+P73)*Metryka!$B$11</f>
        <v>0</v>
      </c>
      <c r="R73" s="7">
        <f t="shared" si="13"/>
        <v>0</v>
      </c>
      <c r="S73" s="7">
        <f>M73+N73+O73+P73+Q73</f>
        <v>0</v>
      </c>
      <c r="T73" s="7">
        <f>S73*Metryka!$B$12</f>
        <v>0</v>
      </c>
      <c r="U73" s="7">
        <f t="shared" si="14"/>
        <v>0</v>
      </c>
      <c r="V73" s="1"/>
    </row>
    <row r="74" spans="1:22" ht="27.6">
      <c r="A74" s="1">
        <v>73</v>
      </c>
      <c r="B74" s="1" t="s">
        <v>61</v>
      </c>
      <c r="C74" s="1" t="s">
        <v>62</v>
      </c>
      <c r="D74" s="1" t="s">
        <v>261</v>
      </c>
      <c r="E74" s="1" t="s">
        <v>268</v>
      </c>
      <c r="F74" s="1" t="s">
        <v>269</v>
      </c>
      <c r="G74" s="1" t="s">
        <v>204</v>
      </c>
      <c r="H74" s="1" t="s">
        <v>67</v>
      </c>
      <c r="I74" s="6">
        <v>1</v>
      </c>
      <c r="J74" s="7"/>
      <c r="K74" s="7"/>
      <c r="L74" s="7"/>
      <c r="M74" s="7">
        <f t="shared" si="10"/>
        <v>0</v>
      </c>
      <c r="N74" s="7">
        <f t="shared" si="11"/>
        <v>0</v>
      </c>
      <c r="O74" s="7">
        <f t="shared" si="12"/>
        <v>0</v>
      </c>
      <c r="P74" s="7">
        <f>(M74+O74)*Metryka!$B$10</f>
        <v>0</v>
      </c>
      <c r="Q74" s="7">
        <f>(M74+O74+P74)*Metryka!$B$11</f>
        <v>0</v>
      </c>
      <c r="R74" s="7">
        <f t="shared" si="13"/>
        <v>0</v>
      </c>
      <c r="S74" s="7">
        <f>M74+N74+O74+P74+Q74</f>
        <v>0</v>
      </c>
      <c r="T74" s="7">
        <f>S74*Metryka!$B$12</f>
        <v>0</v>
      </c>
      <c r="U74" s="7">
        <f t="shared" si="14"/>
        <v>0</v>
      </c>
      <c r="V74" s="1"/>
    </row>
    <row r="75" spans="1:22" ht="27.6">
      <c r="A75" s="1">
        <v>74</v>
      </c>
      <c r="B75" s="1" t="s">
        <v>61</v>
      </c>
      <c r="C75" s="1" t="s">
        <v>62</v>
      </c>
      <c r="D75" s="1" t="s">
        <v>261</v>
      </c>
      <c r="E75" s="1" t="s">
        <v>270</v>
      </c>
      <c r="F75" s="1" t="s">
        <v>271</v>
      </c>
      <c r="G75" s="1" t="s">
        <v>204</v>
      </c>
      <c r="H75" s="1" t="s">
        <v>67</v>
      </c>
      <c r="I75" s="6">
        <v>1</v>
      </c>
      <c r="J75" s="7"/>
      <c r="K75" s="7"/>
      <c r="L75" s="7"/>
      <c r="M75" s="7">
        <f t="shared" si="10"/>
        <v>0</v>
      </c>
      <c r="N75" s="7">
        <f t="shared" si="11"/>
        <v>0</v>
      </c>
      <c r="O75" s="7">
        <f t="shared" si="12"/>
        <v>0</v>
      </c>
      <c r="P75" s="7">
        <f>(M75+O75)*Metryka!$B$10</f>
        <v>0</v>
      </c>
      <c r="Q75" s="7">
        <f>(M75+O75+P75)*Metryka!$B$11</f>
        <v>0</v>
      </c>
      <c r="R75" s="7">
        <f t="shared" si="13"/>
        <v>0</v>
      </c>
      <c r="S75" s="7">
        <f>M75+N75+O75+P75+Q75</f>
        <v>0</v>
      </c>
      <c r="T75" s="7">
        <f>S75*Metryka!$B$12</f>
        <v>0</v>
      </c>
      <c r="U75" s="7">
        <f t="shared" si="14"/>
        <v>0</v>
      </c>
      <c r="V75" s="1"/>
    </row>
    <row r="76" spans="1:22" ht="27.6">
      <c r="A76" s="1">
        <v>75</v>
      </c>
      <c r="B76" s="1" t="s">
        <v>61</v>
      </c>
      <c r="C76" s="1" t="s">
        <v>62</v>
      </c>
      <c r="D76" s="1" t="s">
        <v>272</v>
      </c>
      <c r="E76" s="1" t="s">
        <v>273</v>
      </c>
      <c r="F76" s="1" t="s">
        <v>274</v>
      </c>
      <c r="G76" s="1" t="s">
        <v>204</v>
      </c>
      <c r="H76" s="1" t="s">
        <v>67</v>
      </c>
      <c r="I76" s="6">
        <v>1</v>
      </c>
      <c r="J76" s="7"/>
      <c r="K76" s="7"/>
      <c r="L76" s="7"/>
      <c r="M76" s="7">
        <f t="shared" si="10"/>
        <v>0</v>
      </c>
      <c r="N76" s="7">
        <f t="shared" si="11"/>
        <v>0</v>
      </c>
      <c r="O76" s="7">
        <f t="shared" si="12"/>
        <v>0</v>
      </c>
      <c r="P76" s="7">
        <f>(M76+O76)*Metryka!$B$10</f>
        <v>0</v>
      </c>
      <c r="Q76" s="7">
        <f>(M76+O76+P76)*Metryka!$B$11</f>
        <v>0</v>
      </c>
      <c r="R76" s="7">
        <f t="shared" si="13"/>
        <v>0</v>
      </c>
      <c r="S76" s="7">
        <f>M76+N76+O76+P76+Q76</f>
        <v>0</v>
      </c>
      <c r="T76" s="7">
        <f>S76*Metryka!$B$12</f>
        <v>0</v>
      </c>
      <c r="U76" s="7">
        <f t="shared" si="14"/>
        <v>0</v>
      </c>
      <c r="V76" s="1"/>
    </row>
    <row r="77" spans="1:22" ht="27.6">
      <c r="A77" s="1">
        <v>76</v>
      </c>
      <c r="B77" s="1" t="s">
        <v>61</v>
      </c>
      <c r="C77" s="1" t="s">
        <v>62</v>
      </c>
      <c r="D77" s="1" t="s">
        <v>272</v>
      </c>
      <c r="E77" s="1" t="s">
        <v>275</v>
      </c>
      <c r="F77" s="1" t="s">
        <v>276</v>
      </c>
      <c r="G77" s="1" t="s">
        <v>246</v>
      </c>
      <c r="H77" s="1" t="s">
        <v>74</v>
      </c>
      <c r="I77" s="6">
        <v>464.2</v>
      </c>
      <c r="J77" s="7"/>
      <c r="K77" s="7"/>
      <c r="L77" s="7"/>
      <c r="M77" s="7">
        <f t="shared" si="10"/>
        <v>0</v>
      </c>
      <c r="N77" s="7">
        <f t="shared" si="11"/>
        <v>0</v>
      </c>
      <c r="O77" s="7">
        <f t="shared" si="12"/>
        <v>0</v>
      </c>
      <c r="P77" s="7">
        <f>(M77+O77)*Metryka!$B$10</f>
        <v>0</v>
      </c>
      <c r="Q77" s="7">
        <f>(M77+O77+P77)*Metryka!$B$11</f>
        <v>0</v>
      </c>
      <c r="R77" s="7">
        <f t="shared" si="13"/>
        <v>0</v>
      </c>
      <c r="S77" s="7">
        <f>M77+N77+O77+P77+Q77</f>
        <v>0</v>
      </c>
      <c r="T77" s="7">
        <f>S77*Metryka!$B$12</f>
        <v>0</v>
      </c>
      <c r="U77" s="7">
        <f t="shared" si="14"/>
        <v>0</v>
      </c>
      <c r="V77" s="1"/>
    </row>
    <row r="78" spans="1:22" ht="27.6">
      <c r="A78" s="1">
        <v>77</v>
      </c>
      <c r="B78" s="1" t="s">
        <v>61</v>
      </c>
      <c r="C78" s="1" t="s">
        <v>62</v>
      </c>
      <c r="D78" s="1" t="s">
        <v>272</v>
      </c>
      <c r="E78" s="1" t="s">
        <v>277</v>
      </c>
      <c r="F78" s="1" t="s">
        <v>278</v>
      </c>
      <c r="G78" s="1" t="s">
        <v>246</v>
      </c>
      <c r="H78" s="1" t="s">
        <v>74</v>
      </c>
      <c r="I78" s="6">
        <v>464.2</v>
      </c>
      <c r="J78" s="7"/>
      <c r="K78" s="7"/>
      <c r="L78" s="7"/>
      <c r="M78" s="7">
        <f t="shared" si="10"/>
        <v>0</v>
      </c>
      <c r="N78" s="7">
        <f t="shared" si="11"/>
        <v>0</v>
      </c>
      <c r="O78" s="7">
        <f t="shared" si="12"/>
        <v>0</v>
      </c>
      <c r="P78" s="7">
        <f>(M78+O78)*Metryka!$B$10</f>
        <v>0</v>
      </c>
      <c r="Q78" s="7">
        <f>(M78+O78+P78)*Metryka!$B$11</f>
        <v>0</v>
      </c>
      <c r="R78" s="7">
        <f t="shared" si="13"/>
        <v>0</v>
      </c>
      <c r="S78" s="7">
        <f>M78+N78+O78+P78+Q78</f>
        <v>0</v>
      </c>
      <c r="T78" s="7">
        <f>S78*Metryka!$B$12</f>
        <v>0</v>
      </c>
      <c r="U78" s="7">
        <f t="shared" si="14"/>
        <v>0</v>
      </c>
      <c r="V78" s="1"/>
    </row>
    <row r="79" spans="1:22" ht="27.6">
      <c r="A79" s="1">
        <v>78</v>
      </c>
      <c r="B79" s="1" t="s">
        <v>61</v>
      </c>
      <c r="C79" s="1" t="s">
        <v>62</v>
      </c>
      <c r="D79" s="1" t="s">
        <v>272</v>
      </c>
      <c r="E79" s="1" t="s">
        <v>279</v>
      </c>
      <c r="F79" s="1" t="s">
        <v>280</v>
      </c>
      <c r="G79" s="1" t="s">
        <v>204</v>
      </c>
      <c r="H79" s="1" t="s">
        <v>67</v>
      </c>
      <c r="I79" s="6">
        <v>1</v>
      </c>
      <c r="J79" s="7"/>
      <c r="K79" s="7"/>
      <c r="L79" s="7"/>
      <c r="M79" s="7">
        <f t="shared" si="10"/>
        <v>0</v>
      </c>
      <c r="N79" s="7">
        <f t="shared" si="11"/>
        <v>0</v>
      </c>
      <c r="O79" s="7">
        <f t="shared" si="12"/>
        <v>0</v>
      </c>
      <c r="P79" s="7">
        <f>(M79+O79)*Metryka!$B$10</f>
        <v>0</v>
      </c>
      <c r="Q79" s="7">
        <f>(M79+O79+P79)*Metryka!$B$11</f>
        <v>0</v>
      </c>
      <c r="R79" s="7">
        <f t="shared" si="13"/>
        <v>0</v>
      </c>
      <c r="S79" s="7">
        <f>M79+N79+O79+P79+Q79</f>
        <v>0</v>
      </c>
      <c r="T79" s="7">
        <f>S79*Metryka!$B$12</f>
        <v>0</v>
      </c>
      <c r="U79" s="7">
        <f t="shared" si="14"/>
        <v>0</v>
      </c>
      <c r="V79" s="1"/>
    </row>
    <row r="80" spans="1:22" ht="27.6">
      <c r="A80" s="1">
        <v>79</v>
      </c>
      <c r="B80" s="1" t="s">
        <v>61</v>
      </c>
      <c r="C80" s="1" t="s">
        <v>62</v>
      </c>
      <c r="D80" s="1" t="s">
        <v>272</v>
      </c>
      <c r="E80" s="1" t="s">
        <v>281</v>
      </c>
      <c r="F80" s="1" t="s">
        <v>282</v>
      </c>
      <c r="G80" s="1" t="s">
        <v>204</v>
      </c>
      <c r="H80" s="1" t="s">
        <v>67</v>
      </c>
      <c r="I80" s="6">
        <v>1</v>
      </c>
      <c r="J80" s="7"/>
      <c r="K80" s="7"/>
      <c r="L80" s="7"/>
      <c r="M80" s="7">
        <f t="shared" si="10"/>
        <v>0</v>
      </c>
      <c r="N80" s="7">
        <f t="shared" si="11"/>
        <v>0</v>
      </c>
      <c r="O80" s="7">
        <f t="shared" si="12"/>
        <v>0</v>
      </c>
      <c r="P80" s="7">
        <f>(M80+O80)*Metryka!$B$10</f>
        <v>0</v>
      </c>
      <c r="Q80" s="7">
        <f>(M80+O80+P80)*Metryka!$B$11</f>
        <v>0</v>
      </c>
      <c r="R80" s="7">
        <f t="shared" si="13"/>
        <v>0</v>
      </c>
      <c r="S80" s="7">
        <f>M80+N80+O80+P80+Q80</f>
        <v>0</v>
      </c>
      <c r="T80" s="7">
        <f>S80*Metryka!$B$12</f>
        <v>0</v>
      </c>
      <c r="U80" s="7">
        <f t="shared" si="14"/>
        <v>0</v>
      </c>
      <c r="V80" s="1"/>
    </row>
    <row r="81" spans="1:22" ht="27.6">
      <c r="A81" s="1">
        <v>80</v>
      </c>
      <c r="B81" s="1" t="s">
        <v>61</v>
      </c>
      <c r="C81" s="1" t="s">
        <v>62</v>
      </c>
      <c r="D81" s="1" t="s">
        <v>272</v>
      </c>
      <c r="E81" s="1" t="s">
        <v>283</v>
      </c>
      <c r="F81" s="1" t="s">
        <v>284</v>
      </c>
      <c r="G81" s="1" t="s">
        <v>204</v>
      </c>
      <c r="H81" s="1" t="s">
        <v>67</v>
      </c>
      <c r="I81" s="6">
        <v>1</v>
      </c>
      <c r="J81" s="7"/>
      <c r="K81" s="7"/>
      <c r="L81" s="7"/>
      <c r="M81" s="7">
        <f t="shared" si="10"/>
        <v>0</v>
      </c>
      <c r="N81" s="7">
        <f t="shared" si="11"/>
        <v>0</v>
      </c>
      <c r="O81" s="7">
        <f t="shared" si="12"/>
        <v>0</v>
      </c>
      <c r="P81" s="7">
        <f>(M81+O81)*Metryka!$B$10</f>
        <v>0</v>
      </c>
      <c r="Q81" s="7">
        <f>(M81+O81+P81)*Metryka!$B$11</f>
        <v>0</v>
      </c>
      <c r="R81" s="7">
        <f t="shared" si="13"/>
        <v>0</v>
      </c>
      <c r="S81" s="7">
        <f>M81+N81+O81+P81+Q81</f>
        <v>0</v>
      </c>
      <c r="T81" s="7">
        <f>S81*Metryka!$B$12</f>
        <v>0</v>
      </c>
      <c r="U81" s="7">
        <f t="shared" si="14"/>
        <v>0</v>
      </c>
      <c r="V81" s="1"/>
    </row>
    <row r="82" spans="1:22" ht="27.6">
      <c r="A82" s="1">
        <v>81</v>
      </c>
      <c r="B82" s="1" t="s">
        <v>61</v>
      </c>
      <c r="C82" s="1" t="s">
        <v>62</v>
      </c>
      <c r="D82" s="1" t="s">
        <v>272</v>
      </c>
      <c r="E82" s="1" t="s">
        <v>285</v>
      </c>
      <c r="F82" s="1" t="s">
        <v>286</v>
      </c>
      <c r="G82" s="1" t="s">
        <v>204</v>
      </c>
      <c r="H82" s="1" t="s">
        <v>67</v>
      </c>
      <c r="I82" s="6">
        <v>1</v>
      </c>
      <c r="J82" s="7"/>
      <c r="K82" s="7"/>
      <c r="L82" s="7"/>
      <c r="M82" s="7">
        <f t="shared" si="10"/>
        <v>0</v>
      </c>
      <c r="N82" s="7">
        <f t="shared" si="11"/>
        <v>0</v>
      </c>
      <c r="O82" s="7">
        <f t="shared" si="12"/>
        <v>0</v>
      </c>
      <c r="P82" s="7">
        <f>(M82+O82)*Metryka!$B$10</f>
        <v>0</v>
      </c>
      <c r="Q82" s="7">
        <f>(M82+O82+P82)*Metryka!$B$11</f>
        <v>0</v>
      </c>
      <c r="R82" s="7">
        <f t="shared" si="13"/>
        <v>0</v>
      </c>
      <c r="S82" s="7">
        <f>M82+N82+O82+P82+Q82</f>
        <v>0</v>
      </c>
      <c r="T82" s="7">
        <f>S82*Metryka!$B$12</f>
        <v>0</v>
      </c>
      <c r="U82" s="7">
        <f t="shared" si="14"/>
        <v>0</v>
      </c>
      <c r="V82" s="1"/>
    </row>
    <row r="83" spans="1:22" ht="27.6">
      <c r="A83" s="1">
        <v>82</v>
      </c>
      <c r="B83" s="1" t="s">
        <v>79</v>
      </c>
      <c r="C83" s="1" t="s">
        <v>80</v>
      </c>
      <c r="D83" s="1" t="s">
        <v>287</v>
      </c>
      <c r="E83" s="1" t="s">
        <v>160</v>
      </c>
      <c r="F83" s="1" t="s">
        <v>288</v>
      </c>
      <c r="G83" s="1" t="s">
        <v>289</v>
      </c>
      <c r="H83" s="1" t="s">
        <v>67</v>
      </c>
      <c r="I83" s="6">
        <v>1</v>
      </c>
      <c r="J83" s="7"/>
      <c r="K83" s="7"/>
      <c r="L83" s="7"/>
      <c r="M83" s="7">
        <f t="shared" si="10"/>
        <v>0</v>
      </c>
      <c r="N83" s="7">
        <f t="shared" si="11"/>
        <v>0</v>
      </c>
      <c r="O83" s="7">
        <f t="shared" si="12"/>
        <v>0</v>
      </c>
      <c r="P83" s="7">
        <f>(M83+O83)*Metryka!$B$10</f>
        <v>0</v>
      </c>
      <c r="Q83" s="7">
        <f>(M83+O83+P83)*Metryka!$B$11</f>
        <v>0</v>
      </c>
      <c r="R83" s="7">
        <f t="shared" si="13"/>
        <v>0</v>
      </c>
      <c r="S83" s="7">
        <f>M83+N83+O83+P83+Q83</f>
        <v>0</v>
      </c>
      <c r="T83" s="7">
        <f>S83*Metryka!$B$12</f>
        <v>0</v>
      </c>
      <c r="U83" s="7">
        <f t="shared" si="14"/>
        <v>0</v>
      </c>
      <c r="V83" s="1"/>
    </row>
    <row r="84" spans="1:22">
      <c r="A84" s="1">
        <v>83</v>
      </c>
      <c r="B84" s="1" t="s">
        <v>79</v>
      </c>
      <c r="C84" s="1" t="s">
        <v>80</v>
      </c>
      <c r="D84" s="1" t="s">
        <v>287</v>
      </c>
      <c r="E84" s="1" t="s">
        <v>290</v>
      </c>
      <c r="F84" s="1" t="s">
        <v>291</v>
      </c>
      <c r="G84" s="1" t="s">
        <v>204</v>
      </c>
      <c r="H84" s="1" t="s">
        <v>67</v>
      </c>
      <c r="I84" s="6">
        <v>1</v>
      </c>
      <c r="J84" s="7"/>
      <c r="K84" s="7"/>
      <c r="L84" s="7"/>
      <c r="M84" s="7">
        <f t="shared" si="10"/>
        <v>0</v>
      </c>
      <c r="N84" s="7">
        <f t="shared" si="11"/>
        <v>0</v>
      </c>
      <c r="O84" s="7">
        <f t="shared" si="12"/>
        <v>0</v>
      </c>
      <c r="P84" s="7">
        <f>(M84+O84)*Metryka!$B$10</f>
        <v>0</v>
      </c>
      <c r="Q84" s="7">
        <f>(M84+O84+P84)*Metryka!$B$11</f>
        <v>0</v>
      </c>
      <c r="R84" s="7">
        <f t="shared" si="13"/>
        <v>0</v>
      </c>
      <c r="S84" s="7">
        <f>M84+N84+O84+P84+Q84</f>
        <v>0</v>
      </c>
      <c r="T84" s="7">
        <f>S84*Metryka!$B$12</f>
        <v>0</v>
      </c>
      <c r="U84" s="7">
        <f t="shared" si="14"/>
        <v>0</v>
      </c>
      <c r="V84" s="1"/>
    </row>
    <row r="85" spans="1:22" ht="41.4">
      <c r="A85" s="9">
        <v>84</v>
      </c>
      <c r="B85" s="11" t="s">
        <v>61</v>
      </c>
      <c r="C85" s="12" t="s">
        <v>62</v>
      </c>
      <c r="D85" s="11" t="s">
        <v>292</v>
      </c>
      <c r="E85" s="8" t="s">
        <v>293</v>
      </c>
      <c r="F85" s="8" t="s">
        <v>294</v>
      </c>
      <c r="G85" s="8" t="s">
        <v>295</v>
      </c>
      <c r="H85" s="8" t="s">
        <v>78</v>
      </c>
      <c r="I85" s="10">
        <v>18</v>
      </c>
      <c r="J85" s="10"/>
      <c r="K85" s="10"/>
      <c r="L85" s="10"/>
      <c r="M85" s="10">
        <v>15300</v>
      </c>
      <c r="N85" s="10">
        <v>55800</v>
      </c>
      <c r="O85" s="10">
        <v>1800</v>
      </c>
      <c r="P85" s="10">
        <v>11115</v>
      </c>
      <c r="Q85" s="10">
        <v>4719.5999999999995</v>
      </c>
      <c r="R85" s="10">
        <v>4929.7000000000007</v>
      </c>
      <c r="S85" s="13">
        <v>88734.6</v>
      </c>
      <c r="T85" s="13">
        <v>20408.958000000002</v>
      </c>
      <c r="U85" s="13">
        <v>109143.558</v>
      </c>
      <c r="V85" s="8" t="s">
        <v>296</v>
      </c>
    </row>
    <row r="86" spans="1:22" ht="27.6">
      <c r="A86" s="9">
        <v>85</v>
      </c>
      <c r="B86" s="11" t="s">
        <v>61</v>
      </c>
      <c r="C86" s="12" t="s">
        <v>62</v>
      </c>
      <c r="D86" s="11" t="s">
        <v>292</v>
      </c>
      <c r="E86" s="8" t="s">
        <v>297</v>
      </c>
      <c r="F86" s="8" t="s">
        <v>298</v>
      </c>
      <c r="G86" s="8" t="s">
        <v>299</v>
      </c>
      <c r="H86" s="8" t="s">
        <v>67</v>
      </c>
      <c r="I86" s="10">
        <v>5</v>
      </c>
      <c r="J86" s="10"/>
      <c r="K86" s="10"/>
      <c r="L86" s="10"/>
      <c r="M86" s="10">
        <v>7500</v>
      </c>
      <c r="N86" s="10">
        <v>90000</v>
      </c>
      <c r="O86" s="10">
        <v>900</v>
      </c>
      <c r="P86" s="10">
        <v>5460</v>
      </c>
      <c r="Q86" s="10">
        <v>2318.4</v>
      </c>
      <c r="R86" s="10">
        <v>21235.68</v>
      </c>
      <c r="S86" s="13">
        <v>106178.4</v>
      </c>
      <c r="T86" s="13">
        <v>24421.031999999999</v>
      </c>
      <c r="U86" s="13">
        <v>130599.432</v>
      </c>
      <c r="V86" s="8" t="s">
        <v>300</v>
      </c>
    </row>
    <row r="87" spans="1:22" ht="27.6">
      <c r="A87" s="9">
        <v>86</v>
      </c>
      <c r="B87" s="11" t="s">
        <v>61</v>
      </c>
      <c r="C87" s="12" t="s">
        <v>62</v>
      </c>
      <c r="D87" s="11" t="s">
        <v>292</v>
      </c>
      <c r="E87" s="8" t="s">
        <v>301</v>
      </c>
      <c r="F87" s="8" t="s">
        <v>302</v>
      </c>
      <c r="G87" s="8" t="s">
        <v>303</v>
      </c>
      <c r="H87" s="8" t="s">
        <v>135</v>
      </c>
      <c r="I87" s="10">
        <v>280</v>
      </c>
      <c r="J87" s="10"/>
      <c r="K87" s="10"/>
      <c r="L87" s="10"/>
      <c r="M87" s="10">
        <v>15400</v>
      </c>
      <c r="N87" s="10">
        <v>26600</v>
      </c>
      <c r="O87" s="10">
        <v>1400</v>
      </c>
      <c r="P87" s="10">
        <v>10920</v>
      </c>
      <c r="Q87" s="10">
        <v>4636.8</v>
      </c>
      <c r="R87" s="10">
        <v>210.56</v>
      </c>
      <c r="S87" s="13">
        <v>58956.800000000003</v>
      </c>
      <c r="T87" s="13">
        <v>13560.064000000002</v>
      </c>
      <c r="U87" s="13">
        <v>72516.864000000001</v>
      </c>
      <c r="V87" s="8" t="s">
        <v>304</v>
      </c>
    </row>
    <row r="88" spans="1:22" ht="27.6">
      <c r="A88" s="9">
        <v>87</v>
      </c>
      <c r="B88" s="11" t="s">
        <v>61</v>
      </c>
      <c r="C88" s="12" t="s">
        <v>62</v>
      </c>
      <c r="D88" s="11" t="s">
        <v>292</v>
      </c>
      <c r="E88" s="8" t="s">
        <v>305</v>
      </c>
      <c r="F88" s="8" t="s">
        <v>306</v>
      </c>
      <c r="G88" s="8" t="s">
        <v>307</v>
      </c>
      <c r="H88" s="8" t="s">
        <v>135</v>
      </c>
      <c r="I88" s="10">
        <v>190</v>
      </c>
      <c r="J88" s="10"/>
      <c r="K88" s="10"/>
      <c r="L88" s="10"/>
      <c r="M88" s="10">
        <v>5320</v>
      </c>
      <c r="N88" s="10">
        <v>11780</v>
      </c>
      <c r="O88" s="10">
        <v>760</v>
      </c>
      <c r="P88" s="10">
        <v>3952</v>
      </c>
      <c r="Q88" s="10">
        <v>1678.08</v>
      </c>
      <c r="R88" s="10">
        <v>123.63200000000001</v>
      </c>
      <c r="S88" s="13">
        <v>23490.080000000002</v>
      </c>
      <c r="T88" s="13">
        <v>5402.7184000000007</v>
      </c>
      <c r="U88" s="13">
        <v>28892.798400000003</v>
      </c>
      <c r="V88" s="8" t="s">
        <v>308</v>
      </c>
    </row>
    <row r="89" spans="1:22" ht="27.6">
      <c r="A89" s="9">
        <v>88</v>
      </c>
      <c r="B89" s="11" t="s">
        <v>61</v>
      </c>
      <c r="C89" s="12" t="s">
        <v>62</v>
      </c>
      <c r="D89" s="11" t="s">
        <v>292</v>
      </c>
      <c r="E89" s="8" t="s">
        <v>309</v>
      </c>
      <c r="F89" s="8" t="s">
        <v>310</v>
      </c>
      <c r="G89" s="8" t="s">
        <v>311</v>
      </c>
      <c r="H89" s="8" t="s">
        <v>135</v>
      </c>
      <c r="I89" s="10">
        <v>180</v>
      </c>
      <c r="J89" s="10"/>
      <c r="K89" s="10"/>
      <c r="L89" s="10"/>
      <c r="M89" s="10">
        <v>7560</v>
      </c>
      <c r="N89" s="10">
        <v>8100</v>
      </c>
      <c r="O89" s="10">
        <v>540</v>
      </c>
      <c r="P89" s="10">
        <v>5265</v>
      </c>
      <c r="Q89" s="10">
        <v>2235.6</v>
      </c>
      <c r="R89" s="10">
        <v>131.66999999999999</v>
      </c>
      <c r="S89" s="13">
        <v>23700.6</v>
      </c>
      <c r="T89" s="13">
        <v>5451.1379999999999</v>
      </c>
      <c r="U89" s="13">
        <v>29151.737999999998</v>
      </c>
      <c r="V89" s="8" t="s">
        <v>312</v>
      </c>
    </row>
    <row r="90" spans="1:22" ht="27.6">
      <c r="A90" s="9">
        <v>89</v>
      </c>
      <c r="B90" s="11" t="s">
        <v>61</v>
      </c>
      <c r="C90" s="12" t="s">
        <v>62</v>
      </c>
      <c r="D90" s="11" t="s">
        <v>292</v>
      </c>
      <c r="E90" s="8" t="s">
        <v>313</v>
      </c>
      <c r="F90" s="8" t="s">
        <v>314</v>
      </c>
      <c r="G90" s="8" t="s">
        <v>315</v>
      </c>
      <c r="H90" s="8" t="s">
        <v>67</v>
      </c>
      <c r="I90" s="10">
        <v>18</v>
      </c>
      <c r="J90" s="10"/>
      <c r="K90" s="10"/>
      <c r="L90" s="10"/>
      <c r="M90" s="10">
        <v>2340</v>
      </c>
      <c r="N90" s="10">
        <v>10800</v>
      </c>
      <c r="O90" s="10">
        <v>540</v>
      </c>
      <c r="P90" s="10">
        <v>1872</v>
      </c>
      <c r="Q90" s="10">
        <v>794.88</v>
      </c>
      <c r="R90" s="10">
        <v>908.16</v>
      </c>
      <c r="S90" s="13">
        <v>16346.88</v>
      </c>
      <c r="T90" s="13">
        <v>3759.7824000000001</v>
      </c>
      <c r="U90" s="13">
        <v>20106.662400000001</v>
      </c>
      <c r="V90" s="8" t="s">
        <v>316</v>
      </c>
    </row>
    <row r="91" spans="1:22" ht="27.6">
      <c r="A91" s="9">
        <v>90</v>
      </c>
      <c r="B91" s="11" t="s">
        <v>61</v>
      </c>
      <c r="C91" s="12" t="s">
        <v>62</v>
      </c>
      <c r="D91" s="11" t="s">
        <v>292</v>
      </c>
      <c r="E91" s="8" t="s">
        <v>317</v>
      </c>
      <c r="F91" s="8" t="s">
        <v>318</v>
      </c>
      <c r="G91" s="8" t="s">
        <v>319</v>
      </c>
      <c r="H91" s="8" t="s">
        <v>135</v>
      </c>
      <c r="I91" s="10">
        <v>280</v>
      </c>
      <c r="J91" s="10"/>
      <c r="K91" s="10"/>
      <c r="L91" s="10"/>
      <c r="M91" s="10">
        <v>4200</v>
      </c>
      <c r="N91" s="10">
        <v>2800</v>
      </c>
      <c r="O91" s="10">
        <v>560</v>
      </c>
      <c r="P91" s="10">
        <v>3094</v>
      </c>
      <c r="Q91" s="10">
        <v>1313.76</v>
      </c>
      <c r="R91" s="10">
        <v>42.741999999999997</v>
      </c>
      <c r="S91" s="13">
        <v>11967.76</v>
      </c>
      <c r="T91" s="13">
        <v>2752.5848000000001</v>
      </c>
      <c r="U91" s="13">
        <v>14720.344800000001</v>
      </c>
      <c r="V91" s="8" t="s">
        <v>320</v>
      </c>
    </row>
    <row r="92" spans="1:22" ht="27.6">
      <c r="A92" s="9">
        <v>91</v>
      </c>
      <c r="B92" s="11" t="s">
        <v>61</v>
      </c>
      <c r="C92" s="12" t="s">
        <v>62</v>
      </c>
      <c r="D92" s="11" t="s">
        <v>292</v>
      </c>
      <c r="E92" s="8" t="s">
        <v>275</v>
      </c>
      <c r="F92" s="8" t="s">
        <v>321</v>
      </c>
      <c r="G92" s="8" t="s">
        <v>322</v>
      </c>
      <c r="H92" s="8" t="s">
        <v>135</v>
      </c>
      <c r="I92" s="10">
        <v>150</v>
      </c>
      <c r="J92" s="10"/>
      <c r="K92" s="10"/>
      <c r="L92" s="10"/>
      <c r="M92" s="10">
        <v>5250</v>
      </c>
      <c r="N92" s="10">
        <v>7500</v>
      </c>
      <c r="O92" s="10">
        <v>750</v>
      </c>
      <c r="P92" s="10">
        <v>3900</v>
      </c>
      <c r="Q92" s="10">
        <v>1656</v>
      </c>
      <c r="R92" s="10">
        <v>127.04</v>
      </c>
      <c r="S92" s="13">
        <v>19056</v>
      </c>
      <c r="T92" s="13">
        <v>4382.88</v>
      </c>
      <c r="U92" s="13">
        <v>23438.880000000001</v>
      </c>
      <c r="V92" s="8" t="s">
        <v>323</v>
      </c>
    </row>
    <row r="93" spans="1:22" ht="27.6">
      <c r="A93" s="9">
        <v>92</v>
      </c>
      <c r="B93" s="11" t="s">
        <v>61</v>
      </c>
      <c r="C93" s="12" t="s">
        <v>62</v>
      </c>
      <c r="D93" s="11" t="s">
        <v>292</v>
      </c>
      <c r="E93" s="8" t="s">
        <v>324</v>
      </c>
      <c r="F93" s="8" t="s">
        <v>325</v>
      </c>
      <c r="G93" s="8" t="s">
        <v>326</v>
      </c>
      <c r="H93" s="8" t="s">
        <v>67</v>
      </c>
      <c r="I93" s="10">
        <v>5</v>
      </c>
      <c r="J93" s="10"/>
      <c r="K93" s="10"/>
      <c r="L93" s="10"/>
      <c r="M93" s="10">
        <v>1750</v>
      </c>
      <c r="N93" s="10">
        <v>4500</v>
      </c>
      <c r="O93" s="10">
        <v>200</v>
      </c>
      <c r="P93" s="10">
        <v>1267.5</v>
      </c>
      <c r="Q93" s="10">
        <v>538.19999999999993</v>
      </c>
      <c r="R93" s="10">
        <v>1651.14</v>
      </c>
      <c r="S93" s="13">
        <v>8255.7000000000007</v>
      </c>
      <c r="T93" s="13">
        <v>1898.8110000000001</v>
      </c>
      <c r="U93" s="13">
        <v>10154.511</v>
      </c>
      <c r="V93" s="8" t="s">
        <v>327</v>
      </c>
    </row>
    <row r="94" spans="1:22" ht="27.6">
      <c r="A94" s="9">
        <v>93</v>
      </c>
      <c r="B94" s="11" t="s">
        <v>61</v>
      </c>
      <c r="C94" s="12" t="s">
        <v>62</v>
      </c>
      <c r="D94" s="11" t="s">
        <v>292</v>
      </c>
      <c r="E94" s="8" t="s">
        <v>328</v>
      </c>
      <c r="F94" s="8" t="s">
        <v>329</v>
      </c>
      <c r="G94" s="8" t="s">
        <v>330</v>
      </c>
      <c r="H94" s="8" t="s">
        <v>67</v>
      </c>
      <c r="I94" s="10">
        <v>5</v>
      </c>
      <c r="J94" s="10"/>
      <c r="K94" s="10"/>
      <c r="L94" s="10"/>
      <c r="M94" s="10">
        <v>2250</v>
      </c>
      <c r="N94" s="10">
        <v>6000</v>
      </c>
      <c r="O94" s="10">
        <v>300</v>
      </c>
      <c r="P94" s="10">
        <v>1657.5</v>
      </c>
      <c r="Q94" s="10">
        <v>703.8</v>
      </c>
      <c r="R94" s="10">
        <v>2182.2599999999998</v>
      </c>
      <c r="S94" s="13">
        <v>10911.3</v>
      </c>
      <c r="T94" s="13">
        <v>2509.5990000000002</v>
      </c>
      <c r="U94" s="13">
        <v>13420.898999999999</v>
      </c>
      <c r="V94" s="8" t="s">
        <v>331</v>
      </c>
    </row>
    <row r="95" spans="1:22" ht="27.6">
      <c r="A95" s="9">
        <v>94</v>
      </c>
      <c r="B95" s="11" t="s">
        <v>61</v>
      </c>
      <c r="C95" s="12" t="s">
        <v>62</v>
      </c>
      <c r="D95" s="11" t="s">
        <v>292</v>
      </c>
      <c r="E95" s="8" t="s">
        <v>332</v>
      </c>
      <c r="F95" s="8" t="s">
        <v>333</v>
      </c>
      <c r="G95" s="8" t="s">
        <v>334</v>
      </c>
      <c r="H95" s="8" t="s">
        <v>78</v>
      </c>
      <c r="I95" s="10">
        <v>36</v>
      </c>
      <c r="J95" s="10"/>
      <c r="K95" s="10"/>
      <c r="L95" s="10"/>
      <c r="M95" s="10">
        <v>4320</v>
      </c>
      <c r="N95" s="10">
        <v>2880</v>
      </c>
      <c r="O95" s="10">
        <v>1080</v>
      </c>
      <c r="P95" s="10">
        <v>3510</v>
      </c>
      <c r="Q95" s="10">
        <v>1490.3999999999999</v>
      </c>
      <c r="R95" s="10">
        <v>368.9</v>
      </c>
      <c r="S95" s="13">
        <v>13280.4</v>
      </c>
      <c r="T95" s="13">
        <v>3054.4920000000002</v>
      </c>
      <c r="U95" s="13">
        <v>16334.892</v>
      </c>
      <c r="V95" s="8" t="s">
        <v>335</v>
      </c>
    </row>
    <row r="96" spans="1:22" ht="27.6">
      <c r="A96" s="9">
        <v>95</v>
      </c>
      <c r="B96" s="11" t="s">
        <v>61</v>
      </c>
      <c r="C96" s="12" t="s">
        <v>62</v>
      </c>
      <c r="D96" s="11" t="s">
        <v>292</v>
      </c>
      <c r="E96" s="8" t="s">
        <v>336</v>
      </c>
      <c r="F96" s="8" t="s">
        <v>337</v>
      </c>
      <c r="G96" s="8" t="s">
        <v>338</v>
      </c>
      <c r="H96" s="8" t="s">
        <v>67</v>
      </c>
      <c r="I96" s="10">
        <v>1</v>
      </c>
      <c r="J96" s="10"/>
      <c r="K96" s="10"/>
      <c r="L96" s="10"/>
      <c r="M96" s="10">
        <v>4500</v>
      </c>
      <c r="N96" s="10">
        <v>1800</v>
      </c>
      <c r="O96" s="10">
        <v>800</v>
      </c>
      <c r="P96" s="10">
        <v>3445</v>
      </c>
      <c r="Q96" s="10">
        <v>1462.8</v>
      </c>
      <c r="R96" s="10">
        <v>12007.8</v>
      </c>
      <c r="S96" s="13">
        <v>12007.8</v>
      </c>
      <c r="T96" s="13">
        <v>2761.7939999999999</v>
      </c>
      <c r="U96" s="13">
        <v>14769.593999999999</v>
      </c>
      <c r="V96" s="8" t="s">
        <v>339</v>
      </c>
    </row>
    <row r="97" spans="1:22" ht="27.6">
      <c r="A97" s="9">
        <v>96</v>
      </c>
      <c r="B97" s="11" t="s">
        <v>61</v>
      </c>
      <c r="C97" s="12" t="s">
        <v>62</v>
      </c>
      <c r="D97" s="11" t="s">
        <v>292</v>
      </c>
      <c r="E97" s="8" t="s">
        <v>340</v>
      </c>
      <c r="F97" s="8" t="s">
        <v>341</v>
      </c>
      <c r="G97" s="8" t="s">
        <v>342</v>
      </c>
      <c r="H97" s="8" t="s">
        <v>67</v>
      </c>
      <c r="I97" s="10">
        <v>1</v>
      </c>
      <c r="J97" s="10"/>
      <c r="K97" s="10"/>
      <c r="L97" s="10"/>
      <c r="M97" s="10">
        <v>5500</v>
      </c>
      <c r="N97" s="10">
        <v>1200</v>
      </c>
      <c r="O97" s="10">
        <v>500</v>
      </c>
      <c r="P97" s="10">
        <v>3900</v>
      </c>
      <c r="Q97" s="10">
        <v>1656</v>
      </c>
      <c r="R97" s="10">
        <v>12756</v>
      </c>
      <c r="S97" s="13">
        <v>12756</v>
      </c>
      <c r="T97" s="13">
        <v>2933.88</v>
      </c>
      <c r="U97" s="13">
        <v>15689.880000000001</v>
      </c>
      <c r="V97" s="8" t="s">
        <v>343</v>
      </c>
    </row>
    <row r="98" spans="1:22" ht="27.6">
      <c r="A98" s="9">
        <v>97</v>
      </c>
      <c r="B98" s="11" t="s">
        <v>61</v>
      </c>
      <c r="C98" s="12" t="s">
        <v>62</v>
      </c>
      <c r="D98" s="11" t="s">
        <v>292</v>
      </c>
      <c r="E98" s="8" t="s">
        <v>344</v>
      </c>
      <c r="F98" s="8" t="s">
        <v>345</v>
      </c>
      <c r="G98" s="8" t="s">
        <v>346</v>
      </c>
      <c r="H98" s="8" t="s">
        <v>67</v>
      </c>
      <c r="I98" s="10">
        <v>1</v>
      </c>
      <c r="J98" s="10"/>
      <c r="K98" s="10"/>
      <c r="L98" s="10"/>
      <c r="M98" s="10">
        <v>2500</v>
      </c>
      <c r="N98" s="10">
        <v>500</v>
      </c>
      <c r="O98" s="10">
        <v>0</v>
      </c>
      <c r="P98" s="10">
        <v>1625</v>
      </c>
      <c r="Q98" s="10">
        <v>690</v>
      </c>
      <c r="R98" s="10">
        <v>5315</v>
      </c>
      <c r="S98" s="13">
        <v>5315</v>
      </c>
      <c r="T98" s="13">
        <v>1222.45</v>
      </c>
      <c r="U98" s="13">
        <v>6537.45</v>
      </c>
      <c r="V98" s="8" t="s">
        <v>347</v>
      </c>
    </row>
  </sheetData>
  <conditionalFormatting sqref="C2:C84">
    <cfRule type="expression" dxfId="1" priority="1">
      <formula>$C2="Kwalifikowane"</formula>
    </cfRule>
    <cfRule type="expression" dxfId="0" priority="2">
      <formula>$C2="Niekwalifikowane"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defaultRowHeight="13.8"/>
  <cols>
    <col min="1" max="1" width="28" customWidth="1"/>
    <col min="2" max="2" width="95" customWidth="1"/>
  </cols>
  <sheetData>
    <row r="1" spans="1:2">
      <c r="A1" s="4" t="s">
        <v>348</v>
      </c>
      <c r="B1" s="4" t="s">
        <v>349</v>
      </c>
    </row>
    <row r="2" spans="1:2">
      <c r="A2" s="1" t="s">
        <v>10</v>
      </c>
      <c r="B2" s="1" t="s">
        <v>11</v>
      </c>
    </row>
    <row r="3" spans="1:2">
      <c r="A3" s="1" t="s">
        <v>350</v>
      </c>
      <c r="B3" s="1" t="s">
        <v>351</v>
      </c>
    </row>
    <row r="4" spans="1:2">
      <c r="A4" s="1" t="s">
        <v>14</v>
      </c>
      <c r="B4" s="1" t="s">
        <v>352</v>
      </c>
    </row>
    <row r="5" spans="1:2">
      <c r="A5" s="1" t="s">
        <v>15</v>
      </c>
      <c r="B5" s="1" t="s">
        <v>353</v>
      </c>
    </row>
    <row r="6" spans="1:2">
      <c r="A6" s="1" t="s">
        <v>16</v>
      </c>
      <c r="B6" s="1" t="s">
        <v>354</v>
      </c>
    </row>
    <row r="7" spans="1:2" ht="27.6">
      <c r="A7" s="1" t="s">
        <v>355</v>
      </c>
      <c r="B7" s="1" t="s">
        <v>356</v>
      </c>
    </row>
    <row r="8" spans="1:2" ht="27.6">
      <c r="A8" s="1" t="s">
        <v>41</v>
      </c>
      <c r="B8" s="1" t="s">
        <v>357</v>
      </c>
    </row>
    <row r="9" spans="1:2" ht="27.6">
      <c r="A9" s="1" t="s">
        <v>358</v>
      </c>
      <c r="B9" s="1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Metryka</vt:lpstr>
      <vt:lpstr>Przedmiar robót</vt:lpstr>
      <vt:lpstr>Założenia cenowe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Gmina Lewin Brzeski</cp:lastModifiedBy>
  <dcterms:created xsi:type="dcterms:W3CDTF">2026-07-31T05:46:29Z</dcterms:created>
  <dcterms:modified xsi:type="dcterms:W3CDTF">2026-07-31T05:46:29Z</dcterms:modified>
</cp:coreProperties>
</file>